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2300"/>
  </bookViews>
  <sheets>
    <sheet name="капремонт на 2025 год" sheetId="1" r:id="rId1"/>
    <sheet name="Лист3" sheetId="3" r:id="rId2"/>
  </sheets>
  <definedNames>
    <definedName name="_xlnm.Print_Area" localSheetId="0">'капремонт на 2025 год'!$A$1:$M$57</definedName>
  </definedNames>
  <calcPr calcId="125725"/>
</workbook>
</file>

<file path=xl/calcChain.xml><?xml version="1.0" encoding="utf-8"?>
<calcChain xmlns="http://schemas.openxmlformats.org/spreadsheetml/2006/main">
  <c r="J38" i="1"/>
  <c r="B49"/>
  <c r="B50"/>
  <c r="B53"/>
  <c r="M25"/>
  <c r="P25" s="1"/>
  <c r="J18"/>
  <c r="N25"/>
  <c r="M30"/>
  <c r="M31"/>
  <c r="J15"/>
  <c r="O15" s="1"/>
  <c r="C39"/>
  <c r="D39"/>
  <c r="J33"/>
  <c r="M33" s="1"/>
  <c r="J34"/>
  <c r="M34" s="1"/>
  <c r="J35"/>
  <c r="M35" s="1"/>
  <c r="J36"/>
  <c r="M36" s="1"/>
  <c r="J37"/>
  <c r="M37" s="1"/>
  <c r="J32"/>
  <c r="M32" s="1"/>
  <c r="E39" l="1"/>
  <c r="F39"/>
  <c r="H39"/>
  <c r="I39"/>
  <c r="K39"/>
  <c r="L39"/>
  <c r="G26"/>
  <c r="H26"/>
  <c r="L26"/>
  <c r="M26"/>
  <c r="J26"/>
  <c r="C26"/>
  <c r="J19"/>
  <c r="N19" s="1"/>
  <c r="P17" l="1"/>
  <c r="M29"/>
  <c r="D29"/>
  <c r="D28"/>
  <c r="M28" l="1"/>
  <c r="M39" s="1"/>
  <c r="D19"/>
  <c r="F53" s="1"/>
  <c r="M20"/>
  <c r="C20"/>
  <c r="M43" l="1"/>
  <c r="O18" l="1"/>
  <c r="N43"/>
  <c r="I20"/>
  <c r="K20"/>
  <c r="E20"/>
  <c r="F20"/>
  <c r="N18" l="1"/>
  <c r="D18"/>
  <c r="F52" s="1"/>
  <c r="D15" l="1"/>
  <c r="D17"/>
  <c r="H20" l="1"/>
  <c r="D16"/>
  <c r="D20" s="1"/>
  <c r="B13" l="1"/>
  <c r="C13" s="1"/>
  <c r="D13" s="1"/>
  <c r="E13" s="1"/>
  <c r="F13" s="1"/>
  <c r="G13" s="1"/>
  <c r="H13" s="1"/>
  <c r="I13" s="1"/>
  <c r="J13" s="1"/>
  <c r="K13" s="1"/>
  <c r="L13" s="1"/>
  <c r="M13" s="1"/>
  <c r="J17"/>
  <c r="G17" s="1"/>
  <c r="F51" s="1"/>
  <c r="J16"/>
  <c r="L20"/>
  <c r="F50" l="1"/>
  <c r="O16"/>
  <c r="L43"/>
  <c r="J43" s="1"/>
  <c r="N20"/>
  <c r="J20"/>
  <c r="Q19"/>
  <c r="G20" l="1"/>
  <c r="F49"/>
  <c r="J39"/>
  <c r="G38"/>
  <c r="G39" s="1"/>
</calcChain>
</file>

<file path=xl/sharedStrings.xml><?xml version="1.0" encoding="utf-8"?>
<sst xmlns="http://schemas.openxmlformats.org/spreadsheetml/2006/main" count="137" uniqueCount="94">
  <si>
    <t>№ п/п</t>
  </si>
  <si>
    <t>Наименование объекта</t>
  </si>
  <si>
    <t>Общая площадь квартир жилых домов, кв.м</t>
  </si>
  <si>
    <t>Ввод площади в текущем году, кв. м</t>
  </si>
  <si>
    <t>Сроки проведения капитального ремонта</t>
  </si>
  <si>
    <t>начало месяц, год</t>
  </si>
  <si>
    <t>окончание месяц, год</t>
  </si>
  <si>
    <t>Стоимость проведения капитального ремонта, руб.</t>
  </si>
  <si>
    <t>сметная</t>
  </si>
  <si>
    <t>договорная</t>
  </si>
  <si>
    <t>в том числе</t>
  </si>
  <si>
    <t>бюджет</t>
  </si>
  <si>
    <t>Затраты заказчика</t>
  </si>
  <si>
    <t>всего</t>
  </si>
  <si>
    <t>исполнительного комитета</t>
  </si>
  <si>
    <t>УТВЕРЖДЕНО</t>
  </si>
  <si>
    <t>Решение Кричевского районного</t>
  </si>
  <si>
    <t>ВСЕГО:</t>
  </si>
  <si>
    <t>Текущий график</t>
  </si>
  <si>
    <t>сумма от внесения платы за капитальный ремонт граж-данами и арендаторами нежилых помещений</t>
  </si>
  <si>
    <t>СОГЛАСОВАНО</t>
  </si>
  <si>
    <t>Информация по объектам текущего графика капитального ремонта жилищного фонда</t>
  </si>
  <si>
    <t>Норма-тивный срок произ-водства работ</t>
  </si>
  <si>
    <t xml:space="preserve">Сроки проведения капитального ремонта </t>
  </si>
  <si>
    <t>Стоимость          1 кв. м</t>
  </si>
  <si>
    <t>Виды ремонтно-строительных работ</t>
  </si>
  <si>
    <t>Подрядная организация</t>
  </si>
  <si>
    <t>Затраты заказчика (приемка объектов в эксплуатацию, непредвиденные затраты,  целевые отчисления, авторский надзор, технический надзор, стоимость оборудования)</t>
  </si>
  <si>
    <t>Итого</t>
  </si>
  <si>
    <t xml:space="preserve">Разработка проектной документации </t>
  </si>
  <si>
    <t xml:space="preserve">               Могилевского облисполкома</t>
  </si>
  <si>
    <t xml:space="preserve">          ________________________</t>
  </si>
  <si>
    <t xml:space="preserve">               СОГЛАСОВАНО</t>
  </si>
  <si>
    <t xml:space="preserve">               Главное управление ЖКХ</t>
  </si>
  <si>
    <t>Финансовый  отдел</t>
  </si>
  <si>
    <t>Кричевского райисполкома</t>
  </si>
  <si>
    <t>_____________</t>
  </si>
  <si>
    <t>капитального ремонта жилищного фонда по Кричевскому району  на 2025 год</t>
  </si>
  <si>
    <t>С вводом общей площади в 2025 году</t>
  </si>
  <si>
    <t>июнь 2025 г.</t>
  </si>
  <si>
    <t>август             2025 г.</t>
  </si>
  <si>
    <t>Ремонт кровли, ремонт стыков стеновых панелей, окраска фасада, замена деревянных оконных блоков в местах общего пользования на окна ПВХ, ремонт экранов лоджий, ремонт входных групп (с покраской), ремонт внутренних сетей водоснабжения, канализации и отопления, замена отмостки, благоустройство придомовой территории (ремонт проезжей части, тротуарных дорожек, подходов к входным группам).</t>
  </si>
  <si>
    <t>Замена шиферной кровли,  ремонт балконов, замена отмостки, замена вентшахт  выше уровня чердачного перекрытия, замена деревянных оконных блоков в местах общего пользования на окна из ПВХ, ремонт входных групп, ремонт фасадов,   ремонт внутренних сетей водоснабжения, канализации и отопления, устройство молниезащиты, благоустройство придомовой территории (ремонт проезжей части, тротуарных дорожек, подходов к входным группам).</t>
  </si>
  <si>
    <t>в том числе остаок средств, поступившие в 2024 году</t>
  </si>
  <si>
    <t xml:space="preserve">"Капитальный ремонт жилого дома      № 58 по ул. Ленинская в г. Кричеве" </t>
  </si>
  <si>
    <t xml:space="preserve">"Капитальный ремонт жилого дома      № 55а по ул. Советская в г. Кричеве" </t>
  </si>
  <si>
    <t>Замена шиферной кровли, замена отмостки, ремонт балконов, замена вентшахт  выше уровня чердачного перекрытия, замена деревянных оконных блоков в местах общего пользования на окна из ПВХ, ремонт входных групп, ремонт фасадов,  ремонт внутренних сетей водоснабжения, канализации, отопления, устройство молниезащиты, благоустройство приджомовой териитории</t>
  </si>
  <si>
    <t>апрель     2025 г.</t>
  </si>
  <si>
    <t>Ремонт рулонной кровли,  ремонт экранов лоджий, замена отмостки, замена деревянных оконных блоков в местах общего пользования на окна из ПВХ, ремонт входных групп, ремонт фасадов,  устройство молниезащиты, благоустройство придомовой территории</t>
  </si>
  <si>
    <t xml:space="preserve">"Капитальный ремонт многоквартирного жилого дома № 55а по ул. Советская в г. Кричеве" </t>
  </si>
  <si>
    <t xml:space="preserve">"Капитальный ремонт многоквартирного жилого дома № 58 по ул. Ленинская в г. Кричеве" </t>
  </si>
  <si>
    <t>Ремонт стыков стеновых панелей, полная окраска фасада, ремонт экранов лоджий, ремонт внутренних сетей водоснабжения, канализации и отопления, замена деревянных оконных блоков в местах общего пользования на окна ПВХ, ремонт входных групп,замена отмостки, устройство водоотводных лотков вдоль отмостки.</t>
  </si>
  <si>
    <t>бюдж</t>
  </si>
  <si>
    <t>нас</t>
  </si>
  <si>
    <t>-</t>
  </si>
  <si>
    <t>План финансирования 2025 года, руб.</t>
  </si>
  <si>
    <t>__________________2025 г.</t>
  </si>
  <si>
    <t xml:space="preserve">          ______________________2025 г.</t>
  </si>
  <si>
    <t>Заместитель председателя</t>
  </si>
  <si>
    <t>Без ввода площади в текущем году</t>
  </si>
  <si>
    <t>"Капитальный ремонт жилого дома ул. Заслонова д.6, в г. Кричеве" (сезонные работы)</t>
  </si>
  <si>
    <t>Использовано средств на   01.01.2025 г., руб.</t>
  </si>
  <si>
    <t>апрель 2025 г.</t>
  </si>
  <si>
    <t xml:space="preserve">декабрь 2024 г. </t>
  </si>
  <si>
    <t xml:space="preserve">март       2025 г. </t>
  </si>
  <si>
    <t>стоимость работ на 2025 год</t>
  </si>
  <si>
    <t>кредиторская задолжен-ность на 01.01. 2024 г.</t>
  </si>
  <si>
    <t>"Капитальный ремонт жилого дома ул. м-н Комсомольский, д. 9 в г. Кричеве"</t>
  </si>
  <si>
    <t>март 2025 г.</t>
  </si>
  <si>
    <t>май 2025 г.</t>
  </si>
  <si>
    <t>Капитальный ремонт системы пожарной сигнализации, системы оповещения и управление людей при пожаре в общежитии УКПП "Коммунальник" по адресу: г. Кричев, ул. Сож 23</t>
  </si>
  <si>
    <t>Капитальный ремонт системы пожарной сигнализации, системы оповещения и управление людей при пожаре в общежитии УКПП "Коммунальник" по адресу: г. Кричев, ул.  Сож 23А</t>
  </si>
  <si>
    <t>Капитальный ремонт системы пожарной сигнализации, системы оповещения и управление людей при пожаре в общежитии УКПП "Коммунальник" по адресу: г. Кричев, ул. Октябрьская 36А</t>
  </si>
  <si>
    <t>Капитальный ремонт системы пожарной сигнализации, системы оповещения и управление людей при пожаре в общежитии УКПП "Коммунальник" по адресу: г. Кричев, ул. Комсомольская 6</t>
  </si>
  <si>
    <t>Капитальный ремонт системы пожарной сигнализации, системы оповещения и управление людей при пожаре в общежитии УКПП "Коммунальник" по адресу: г. Кричев, ул. Комсомольская 22</t>
  </si>
  <si>
    <t>Капитальный ремонт системы пожарной сигнализации, системы оповещения и управление людей при пожаре в общежитии УКПП "Коммунальник" по адресу: г. Кричев, ул. Комсомольская 29</t>
  </si>
  <si>
    <t>Капитальный ремонт системы пожарной сигнализации, системы оповещения и управление людей при пожаре в общежитии УКПП "Коммунальник" по адресу: г. Кричев, ул. Смолячкова 1</t>
  </si>
  <si>
    <t>июнь      2025 г.</t>
  </si>
  <si>
    <t>В.С.Рыбчак</t>
  </si>
  <si>
    <t>Начальник отдела жилищно-коммунального</t>
  </si>
  <si>
    <t>март     2025 г.</t>
  </si>
  <si>
    <t>июль             2025 г.</t>
  </si>
  <si>
    <t>февраль     2025 г.</t>
  </si>
  <si>
    <t>июль 2025 г.</t>
  </si>
  <si>
    <t>август 2025 г.</t>
  </si>
  <si>
    <t>сентябрь 2025 г.</t>
  </si>
  <si>
    <t>ноябрь 2025 г.</t>
  </si>
  <si>
    <t>"Капитальный ремонт жилого дома №13 по ул. Микрорайон Сож в г. Кричеве"</t>
  </si>
  <si>
    <t xml:space="preserve">"Капитальный ремонт жилого дома № 1 по ул. Микрорайон Комсомольский в г. Кричеве" </t>
  </si>
  <si>
    <t xml:space="preserve">"Капитальный ремонт жилого дома по ул. Совсхозная, д.3, агр. Красная Буда Кричевский район"    </t>
  </si>
  <si>
    <t>май            2025 г.</t>
  </si>
  <si>
    <t>№ 1-17</t>
  </si>
  <si>
    <t>от " 13 " января 2025 г.</t>
  </si>
  <si>
    <t>"Капитальный ремонт жилого дома ул. Смолячкова, д. 2 в г. Кричеве"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</si>
</sst>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43">
    <xf numFmtId="0" fontId="0" fillId="0" borderId="0" xfId="0"/>
    <xf numFmtId="0" fontId="0" fillId="2" borderId="0" xfId="0" applyFill="1"/>
    <xf numFmtId="0" fontId="4" fillId="0" borderId="0" xfId="0" applyFont="1"/>
    <xf numFmtId="0" fontId="0" fillId="3" borderId="0" xfId="0" applyFill="1"/>
    <xf numFmtId="2" fontId="0" fillId="2" borderId="0" xfId="0" applyNumberFormat="1" applyFill="1"/>
    <xf numFmtId="2" fontId="0" fillId="0" borderId="0" xfId="0" applyNumberFormat="1"/>
    <xf numFmtId="0" fontId="9" fillId="2" borderId="0" xfId="0" applyFont="1" applyFill="1"/>
    <xf numFmtId="0" fontId="9" fillId="0" borderId="0" xfId="0" applyFont="1"/>
    <xf numFmtId="0" fontId="5" fillId="2" borderId="0" xfId="0" applyFont="1" applyFill="1"/>
    <xf numFmtId="0" fontId="1" fillId="2" borderId="0" xfId="0" applyFont="1" applyFill="1"/>
    <xf numFmtId="2" fontId="5" fillId="2" borderId="0" xfId="0" applyNumberFormat="1" applyFont="1" applyFill="1"/>
    <xf numFmtId="0" fontId="3" fillId="2" borderId="0" xfId="0" applyFont="1" applyFill="1"/>
    <xf numFmtId="0" fontId="2" fillId="0" borderId="1" xfId="0" applyFont="1" applyBorder="1" applyAlignment="1">
      <alignment horizontal="center" vertical="center" wrapText="1"/>
    </xf>
    <xf numFmtId="2" fontId="8" fillId="0" borderId="0" xfId="0" applyNumberFormat="1" applyFont="1"/>
    <xf numFmtId="2" fontId="4" fillId="0" borderId="0" xfId="0" applyNumberFormat="1" applyFont="1"/>
    <xf numFmtId="2" fontId="2" fillId="0" borderId="1" xfId="0" applyNumberFormat="1" applyFont="1" applyBorder="1" applyAlignment="1">
      <alignment horizontal="center" vertical="center" wrapText="1"/>
    </xf>
    <xf numFmtId="2" fontId="1" fillId="2" borderId="0" xfId="0" applyNumberFormat="1" applyFont="1" applyFill="1"/>
    <xf numFmtId="1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2" fontId="0" fillId="3" borderId="0" xfId="0" applyNumberFormat="1" applyFill="1"/>
    <xf numFmtId="2" fontId="0" fillId="2" borderId="0" xfId="0" applyNumberFormat="1" applyFill="1" applyAlignment="1">
      <alignment horizontal="right"/>
    </xf>
    <xf numFmtId="0" fontId="1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2" fontId="16" fillId="2" borderId="0" xfId="0" applyNumberFormat="1" applyFont="1" applyFill="1" applyAlignment="1">
      <alignment horizontal="center"/>
    </xf>
    <xf numFmtId="2" fontId="16" fillId="0" borderId="0" xfId="0" applyNumberFormat="1" applyFont="1" applyAlignment="1">
      <alignment horizontal="center"/>
    </xf>
    <xf numFmtId="165" fontId="15" fillId="2" borderId="1" xfId="1" applyNumberFormat="1" applyFont="1" applyFill="1" applyBorder="1" applyAlignment="1">
      <alignment horizontal="center" vertical="center" wrapText="1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43" fontId="15" fillId="3" borderId="1" xfId="1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6" fillId="0" borderId="0" xfId="0" applyNumberFormat="1" applyFont="1"/>
    <xf numFmtId="1" fontId="14" fillId="2" borderId="1" xfId="0" applyNumberFormat="1" applyFont="1" applyFill="1" applyBorder="1" applyAlignment="1">
      <alignment horizontal="left" vertical="center" wrapText="1"/>
    </xf>
    <xf numFmtId="164" fontId="14" fillId="2" borderId="1" xfId="0" applyNumberFormat="1" applyFont="1" applyFill="1" applyBorder="1" applyAlignment="1">
      <alignment horizontal="left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5" fontId="17" fillId="0" borderId="1" xfId="1" applyNumberFormat="1" applyFont="1" applyBorder="1" applyAlignment="1">
      <alignment horizontal="center"/>
    </xf>
    <xf numFmtId="43" fontId="14" fillId="3" borderId="1" xfId="1" applyFont="1" applyFill="1" applyBorder="1" applyAlignment="1">
      <alignment horizontal="right" vertical="center" wrapText="1"/>
    </xf>
    <xf numFmtId="43" fontId="16" fillId="3" borderId="1" xfId="1" applyFont="1" applyFill="1" applyBorder="1"/>
    <xf numFmtId="1" fontId="14" fillId="2" borderId="3" xfId="0" applyNumberFormat="1" applyFont="1" applyFill="1" applyBorder="1" applyAlignment="1">
      <alignment horizontal="left" vertical="center" wrapText="1"/>
    </xf>
    <xf numFmtId="43" fontId="16" fillId="3" borderId="1" xfId="1" applyFont="1" applyFill="1" applyBorder="1" applyAlignment="1">
      <alignment horizontal="center" vertical="center"/>
    </xf>
    <xf numFmtId="164" fontId="14" fillId="2" borderId="4" xfId="0" applyNumberFormat="1" applyFont="1" applyFill="1" applyBorder="1" applyAlignment="1">
      <alignment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3" borderId="1" xfId="1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2" fontId="14" fillId="2" borderId="0" xfId="0" applyNumberFormat="1" applyFont="1" applyFill="1"/>
    <xf numFmtId="0" fontId="18" fillId="0" borderId="0" xfId="0" applyFont="1" applyAlignment="1">
      <alignment horizontal="left"/>
    </xf>
    <xf numFmtId="43" fontId="14" fillId="3" borderId="1" xfId="1" applyFont="1" applyFill="1" applyBorder="1" applyAlignment="1">
      <alignment vertical="center" wrapText="1"/>
    </xf>
    <xf numFmtId="43" fontId="16" fillId="3" borderId="1" xfId="1" applyFont="1" applyFill="1" applyBorder="1" applyAlignment="1">
      <alignment vertical="center" wrapText="1"/>
    </xf>
    <xf numFmtId="43" fontId="15" fillId="2" borderId="1" xfId="1" applyNumberFormat="1" applyFont="1" applyFill="1" applyBorder="1" applyAlignment="1">
      <alignment horizontal="center" vertical="center" wrapText="1"/>
    </xf>
    <xf numFmtId="165" fontId="14" fillId="3" borderId="1" xfId="1" applyNumberFormat="1" applyFont="1" applyFill="1" applyBorder="1" applyAlignment="1">
      <alignment horizontal="left" vertical="center" wrapText="1"/>
    </xf>
    <xf numFmtId="165" fontId="14" fillId="3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65" fontId="14" fillId="3" borderId="1" xfId="1" applyNumberFormat="1" applyFont="1" applyFill="1" applyBorder="1" applyAlignment="1">
      <alignment horizontal="center" vertical="center" wrapText="1"/>
    </xf>
    <xf numFmtId="2" fontId="16" fillId="0" borderId="0" xfId="0" applyNumberFormat="1" applyFont="1"/>
    <xf numFmtId="2" fontId="9" fillId="0" borderId="0" xfId="0" applyNumberFormat="1" applyFont="1"/>
    <xf numFmtId="1" fontId="14" fillId="0" borderId="9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/>
    <xf numFmtId="164" fontId="16" fillId="0" borderId="1" xfId="0" applyNumberFormat="1" applyFont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1" fontId="17" fillId="0" borderId="1" xfId="0" applyNumberFormat="1" applyFont="1" applyBorder="1" applyAlignment="1">
      <alignment horizontal="right"/>
    </xf>
    <xf numFmtId="2" fontId="15" fillId="2" borderId="1" xfId="0" applyNumberFormat="1" applyFont="1" applyFill="1" applyBorder="1" applyAlignment="1">
      <alignment horizontal="right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43" fontId="15" fillId="3" borderId="1" xfId="1" applyFont="1" applyFill="1" applyBorder="1" applyAlignment="1">
      <alignment horizontal="right" vertical="center" wrapText="1"/>
    </xf>
    <xf numFmtId="43" fontId="14" fillId="3" borderId="1" xfId="1" applyFont="1" applyFill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center" vertical="center" textRotation="90"/>
    </xf>
    <xf numFmtId="1" fontId="14" fillId="2" borderId="3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43" fontId="9" fillId="2" borderId="0" xfId="0" applyNumberFormat="1" applyFont="1" applyFill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19" fillId="0" borderId="0" xfId="0" applyFont="1"/>
    <xf numFmtId="2" fontId="19" fillId="0" borderId="0" xfId="0" applyNumberFormat="1" applyFont="1"/>
    <xf numFmtId="0" fontId="10" fillId="0" borderId="0" xfId="0" applyFont="1"/>
    <xf numFmtId="0" fontId="20" fillId="0" borderId="0" xfId="0" applyFont="1"/>
    <xf numFmtId="2" fontId="14" fillId="2" borderId="3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4" fillId="2" borderId="4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left" vertical="center" wrapText="1"/>
    </xf>
    <xf numFmtId="1" fontId="11" fillId="0" borderId="2" xfId="0" applyNumberFormat="1" applyFont="1" applyBorder="1" applyAlignment="1">
      <alignment horizontal="left" vertical="center" wrapText="1"/>
    </xf>
    <xf numFmtId="1" fontId="11" fillId="0" borderId="4" xfId="0" applyNumberFormat="1" applyFont="1" applyBorder="1" applyAlignment="1">
      <alignment horizontal="left" vertical="center" wrapText="1"/>
    </xf>
    <xf numFmtId="164" fontId="15" fillId="0" borderId="9" xfId="0" applyNumberFormat="1" applyFont="1" applyFill="1" applyBorder="1" applyAlignment="1">
      <alignment horizontal="left" vertical="center" wrapText="1"/>
    </xf>
    <xf numFmtId="164" fontId="15" fillId="0" borderId="8" xfId="0" applyNumberFormat="1" applyFont="1" applyFill="1" applyBorder="1" applyAlignment="1">
      <alignment horizontal="left" vertical="center" wrapText="1"/>
    </xf>
    <xf numFmtId="164" fontId="15" fillId="0" borderId="10" xfId="0" applyNumberFormat="1" applyFont="1" applyFill="1" applyBorder="1" applyAlignment="1">
      <alignment horizontal="left" vertical="center" wrapText="1"/>
    </xf>
    <xf numFmtId="1" fontId="15" fillId="0" borderId="14" xfId="0" applyNumberFormat="1" applyFont="1" applyBorder="1" applyAlignment="1">
      <alignment horizontal="left" vertical="center" wrapText="1"/>
    </xf>
    <xf numFmtId="1" fontId="15" fillId="0" borderId="0" xfId="0" applyNumberFormat="1" applyFont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top" wrapText="1"/>
    </xf>
    <xf numFmtId="164" fontId="15" fillId="2" borderId="3" xfId="0" applyNumberFormat="1" applyFont="1" applyFill="1" applyBorder="1" applyAlignment="1">
      <alignment horizontal="left" vertical="center" wrapText="1"/>
    </xf>
    <xf numFmtId="164" fontId="15" fillId="2" borderId="2" xfId="0" applyNumberFormat="1" applyFont="1" applyFill="1" applyBorder="1" applyAlignment="1">
      <alignment horizontal="left" vertical="center" wrapText="1"/>
    </xf>
    <xf numFmtId="164" fontId="15" fillId="2" borderId="4" xfId="0" applyNumberFormat="1" applyFont="1" applyFill="1" applyBorder="1" applyAlignment="1">
      <alignment horizontal="left" vertical="center" wrapText="1"/>
    </xf>
    <xf numFmtId="164" fontId="15" fillId="3" borderId="3" xfId="0" applyNumberFormat="1" applyFont="1" applyFill="1" applyBorder="1" applyAlignment="1">
      <alignment horizontal="right" vertical="center" wrapText="1"/>
    </xf>
    <xf numFmtId="164" fontId="15" fillId="3" borderId="4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43" fontId="14" fillId="3" borderId="6" xfId="1" applyFont="1" applyFill="1" applyBorder="1" applyAlignment="1">
      <alignment horizontal="center" vertical="center" wrapText="1"/>
    </xf>
    <xf numFmtId="43" fontId="14" fillId="3" borderId="7" xfId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left" vertical="center" wrapText="1"/>
    </xf>
    <xf numFmtId="164" fontId="14" fillId="2" borderId="4" xfId="0" applyNumberFormat="1" applyFont="1" applyFill="1" applyBorder="1" applyAlignment="1">
      <alignment horizontal="left" vertical="center" wrapText="1"/>
    </xf>
    <xf numFmtId="2" fontId="14" fillId="2" borderId="9" xfId="0" applyNumberFormat="1" applyFont="1" applyFill="1" applyBorder="1" applyAlignment="1">
      <alignment horizontal="center" vertical="center" wrapText="1"/>
    </xf>
    <xf numFmtId="2" fontId="14" fillId="2" borderId="8" xfId="0" applyNumberFormat="1" applyFont="1" applyFill="1" applyBorder="1" applyAlignment="1">
      <alignment horizontal="center" vertical="center" wrapText="1"/>
    </xf>
    <xf numFmtId="2" fontId="14" fillId="2" borderId="10" xfId="0" applyNumberFormat="1" applyFont="1" applyFill="1" applyBorder="1" applyAlignment="1">
      <alignment horizontal="center" vertical="center" wrapText="1"/>
    </xf>
    <xf numFmtId="2" fontId="14" fillId="2" borderId="11" xfId="0" applyNumberFormat="1" applyFont="1" applyFill="1" applyBorder="1" applyAlignment="1">
      <alignment horizontal="center" vertical="center" wrapText="1"/>
    </xf>
    <xf numFmtId="2" fontId="14" fillId="2" borderId="12" xfId="0" applyNumberFormat="1" applyFont="1" applyFill="1" applyBorder="1" applyAlignment="1">
      <alignment horizontal="center" vertical="center" wrapText="1"/>
    </xf>
    <xf numFmtId="2" fontId="14" fillId="2" borderId="1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2" fontId="2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"/>
  <sheetViews>
    <sheetView tabSelected="1" view="pageBreakPreview" zoomScaleSheetLayoutView="100" workbookViewId="0">
      <selection activeCell="D32" sqref="D32"/>
    </sheetView>
  </sheetViews>
  <sheetFormatPr defaultRowHeight="15"/>
  <cols>
    <col min="1" max="1" width="3.140625" style="23" customWidth="1"/>
    <col min="2" max="2" width="29.28515625" customWidth="1"/>
    <col min="3" max="4" width="10.28515625" customWidth="1"/>
    <col min="5" max="5" width="7.7109375" customWidth="1"/>
    <col min="6" max="6" width="9.42578125" customWidth="1"/>
    <col min="7" max="7" width="12.42578125" style="5" customWidth="1"/>
    <col min="8" max="8" width="13" style="5" customWidth="1"/>
    <col min="9" max="9" width="6.140625" style="5" customWidth="1"/>
    <col min="10" max="10" width="13.5703125" style="5" customWidth="1"/>
    <col min="11" max="11" width="6" style="5" customWidth="1"/>
    <col min="12" max="12" width="12.28515625" style="5" customWidth="1"/>
    <col min="13" max="13" width="13.5703125" style="5" customWidth="1"/>
    <col min="14" max="14" width="11.28515625" bestFit="1" customWidth="1"/>
    <col min="15" max="15" width="12.140625" customWidth="1"/>
    <col min="16" max="16" width="10.5703125" bestFit="1" customWidth="1"/>
  </cols>
  <sheetData>
    <row r="1" spans="1:15">
      <c r="A1" s="89" t="s">
        <v>32</v>
      </c>
      <c r="B1" s="90"/>
      <c r="C1" s="91" t="s">
        <v>20</v>
      </c>
      <c r="D1" s="92"/>
      <c r="E1" s="91"/>
      <c r="F1" s="91" t="s">
        <v>20</v>
      </c>
      <c r="G1" s="92"/>
      <c r="H1" s="91"/>
      <c r="I1" s="93"/>
      <c r="J1" s="13"/>
      <c r="K1" s="13" t="s">
        <v>15</v>
      </c>
      <c r="L1" s="13"/>
      <c r="M1" s="13"/>
    </row>
    <row r="2" spans="1:15">
      <c r="A2" s="89" t="s">
        <v>33</v>
      </c>
      <c r="B2" s="90"/>
      <c r="C2" s="91" t="s">
        <v>34</v>
      </c>
      <c r="D2" s="92"/>
      <c r="E2" s="91"/>
      <c r="F2" s="91" t="s">
        <v>58</v>
      </c>
      <c r="G2" s="92"/>
      <c r="H2" s="91"/>
      <c r="I2" s="93"/>
      <c r="J2" s="13"/>
      <c r="K2" s="13" t="s">
        <v>16</v>
      </c>
      <c r="L2" s="13"/>
      <c r="M2" s="13"/>
    </row>
    <row r="3" spans="1:15" ht="15.75" customHeight="1">
      <c r="A3" s="89" t="s">
        <v>30</v>
      </c>
      <c r="B3" s="90"/>
      <c r="C3" s="91" t="s">
        <v>35</v>
      </c>
      <c r="D3" s="92"/>
      <c r="E3" s="91"/>
      <c r="F3" s="91" t="s">
        <v>35</v>
      </c>
      <c r="G3" s="92"/>
      <c r="H3" s="91"/>
      <c r="I3" s="93"/>
      <c r="J3" s="13"/>
      <c r="K3" s="13" t="s">
        <v>14</v>
      </c>
      <c r="L3" s="13"/>
      <c r="M3" s="13"/>
    </row>
    <row r="4" spans="1:15">
      <c r="A4" s="94" t="s">
        <v>31</v>
      </c>
      <c r="B4" s="91"/>
      <c r="C4" s="91" t="s">
        <v>36</v>
      </c>
      <c r="D4" s="92"/>
      <c r="E4" s="95"/>
      <c r="F4" s="91" t="s">
        <v>36</v>
      </c>
      <c r="G4" s="92"/>
      <c r="H4" s="91"/>
      <c r="I4" s="93"/>
      <c r="J4" s="13"/>
      <c r="K4" s="13" t="s">
        <v>91</v>
      </c>
      <c r="L4" s="13"/>
      <c r="M4" s="13"/>
    </row>
    <row r="5" spans="1:15">
      <c r="A5" s="94" t="s">
        <v>57</v>
      </c>
      <c r="B5" s="91"/>
      <c r="C5" s="91" t="s">
        <v>56</v>
      </c>
      <c r="D5" s="92"/>
      <c r="E5" s="91"/>
      <c r="F5" s="91" t="s">
        <v>56</v>
      </c>
      <c r="G5" s="92"/>
      <c r="H5" s="91"/>
      <c r="I5" s="93"/>
      <c r="J5" s="13"/>
      <c r="K5" s="13" t="s">
        <v>92</v>
      </c>
      <c r="L5" s="13"/>
      <c r="M5" s="13"/>
    </row>
    <row r="6" spans="1:15" ht="16.5" customHeight="1">
      <c r="A6" s="100" t="s">
        <v>18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5" ht="14.25" customHeight="1">
      <c r="A7" s="100" t="s">
        <v>37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</row>
    <row r="8" spans="1:15" ht="3" customHeight="1">
      <c r="A8" s="21"/>
      <c r="B8" s="2"/>
      <c r="C8" s="2"/>
      <c r="D8" s="2"/>
      <c r="E8" s="2"/>
      <c r="F8" s="2"/>
      <c r="G8" s="14"/>
      <c r="H8" s="14"/>
      <c r="I8" s="14"/>
      <c r="J8" s="14"/>
      <c r="K8" s="14"/>
      <c r="L8" s="14"/>
      <c r="M8" s="14"/>
    </row>
    <row r="9" spans="1:15" ht="14.25" customHeight="1">
      <c r="A9" s="137" t="s">
        <v>0</v>
      </c>
      <c r="B9" s="136" t="s">
        <v>1</v>
      </c>
      <c r="C9" s="136" t="s">
        <v>2</v>
      </c>
      <c r="D9" s="136" t="s">
        <v>3</v>
      </c>
      <c r="E9" s="136" t="s">
        <v>4</v>
      </c>
      <c r="F9" s="136"/>
      <c r="G9" s="138" t="s">
        <v>7</v>
      </c>
      <c r="H9" s="138"/>
      <c r="I9" s="139" t="s">
        <v>61</v>
      </c>
      <c r="J9" s="101" t="s">
        <v>55</v>
      </c>
      <c r="K9" s="142"/>
      <c r="L9" s="142"/>
      <c r="M9" s="102"/>
    </row>
    <row r="10" spans="1:15" ht="11.25" customHeight="1">
      <c r="A10" s="137"/>
      <c r="B10" s="136"/>
      <c r="C10" s="136"/>
      <c r="D10" s="136"/>
      <c r="E10" s="136"/>
      <c r="F10" s="136"/>
      <c r="G10" s="138"/>
      <c r="H10" s="138"/>
      <c r="I10" s="141"/>
      <c r="J10" s="138" t="s">
        <v>13</v>
      </c>
      <c r="K10" s="101" t="s">
        <v>10</v>
      </c>
      <c r="L10" s="142"/>
      <c r="M10" s="102"/>
    </row>
    <row r="11" spans="1:15" ht="12.75" customHeight="1">
      <c r="A11" s="137"/>
      <c r="B11" s="136"/>
      <c r="C11" s="136"/>
      <c r="D11" s="136"/>
      <c r="E11" s="136"/>
      <c r="F11" s="136"/>
      <c r="G11" s="138"/>
      <c r="H11" s="138"/>
      <c r="I11" s="141"/>
      <c r="J11" s="138"/>
      <c r="K11" s="139" t="s">
        <v>66</v>
      </c>
      <c r="L11" s="101" t="s">
        <v>65</v>
      </c>
      <c r="M11" s="102"/>
    </row>
    <row r="12" spans="1:15" ht="109.5" customHeight="1">
      <c r="A12" s="137"/>
      <c r="B12" s="136"/>
      <c r="C12" s="136"/>
      <c r="D12" s="136"/>
      <c r="E12" s="12" t="s">
        <v>5</v>
      </c>
      <c r="F12" s="12" t="s">
        <v>6</v>
      </c>
      <c r="G12" s="15" t="s">
        <v>8</v>
      </c>
      <c r="H12" s="15" t="s">
        <v>9</v>
      </c>
      <c r="I12" s="140"/>
      <c r="J12" s="138"/>
      <c r="K12" s="140"/>
      <c r="L12" s="15" t="s">
        <v>11</v>
      </c>
      <c r="M12" s="15" t="s">
        <v>19</v>
      </c>
    </row>
    <row r="13" spans="1:15" s="18" customFormat="1" ht="12.75" customHeight="1">
      <c r="A13" s="22">
        <v>1</v>
      </c>
      <c r="B13" s="17">
        <f>A13+1</f>
        <v>2</v>
      </c>
      <c r="C13" s="17">
        <f t="shared" ref="C13:M13" si="0">B13+1</f>
        <v>3</v>
      </c>
      <c r="D13" s="17">
        <f t="shared" si="0"/>
        <v>4</v>
      </c>
      <c r="E13" s="17">
        <f t="shared" si="0"/>
        <v>5</v>
      </c>
      <c r="F13" s="17">
        <f t="shared" si="0"/>
        <v>6</v>
      </c>
      <c r="G13" s="17">
        <f t="shared" si="0"/>
        <v>7</v>
      </c>
      <c r="H13" s="17">
        <f t="shared" si="0"/>
        <v>8</v>
      </c>
      <c r="I13" s="17">
        <f t="shared" si="0"/>
        <v>9</v>
      </c>
      <c r="J13" s="17">
        <f t="shared" si="0"/>
        <v>10</v>
      </c>
      <c r="K13" s="17">
        <f t="shared" si="0"/>
        <v>11</v>
      </c>
      <c r="L13" s="17">
        <f t="shared" si="0"/>
        <v>12</v>
      </c>
      <c r="M13" s="17">
        <f t="shared" si="0"/>
        <v>13</v>
      </c>
    </row>
    <row r="14" spans="1:15" s="18" customFormat="1" ht="14.25" customHeight="1">
      <c r="A14" s="103" t="s">
        <v>38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5"/>
    </row>
    <row r="15" spans="1:15" s="18" customFormat="1" ht="36">
      <c r="A15" s="32">
        <v>1</v>
      </c>
      <c r="B15" s="63" t="s">
        <v>88</v>
      </c>
      <c r="C15" s="58">
        <v>4352</v>
      </c>
      <c r="D15" s="55">
        <f t="shared" ref="D15" si="1">C15</f>
        <v>4352</v>
      </c>
      <c r="E15" s="37" t="s">
        <v>80</v>
      </c>
      <c r="F15" s="36" t="s">
        <v>81</v>
      </c>
      <c r="G15" s="53">
        <v>988537</v>
      </c>
      <c r="H15" s="52"/>
      <c r="I15" s="30"/>
      <c r="J15" s="30">
        <f>SUM(L15:M15)</f>
        <v>988537</v>
      </c>
      <c r="K15" s="30"/>
      <c r="L15" s="30">
        <v>900000</v>
      </c>
      <c r="M15" s="30">
        <v>88537</v>
      </c>
      <c r="O15" s="18">
        <f>J15-G15</f>
        <v>0</v>
      </c>
    </row>
    <row r="16" spans="1:15" s="18" customFormat="1" ht="36">
      <c r="A16" s="32">
        <v>2</v>
      </c>
      <c r="B16" s="64" t="s">
        <v>87</v>
      </c>
      <c r="C16" s="58">
        <v>3170</v>
      </c>
      <c r="D16" s="56">
        <f t="shared" ref="D16:D19" si="2">C16</f>
        <v>3170</v>
      </c>
      <c r="E16" s="37" t="s">
        <v>80</v>
      </c>
      <c r="F16" s="36" t="s">
        <v>81</v>
      </c>
      <c r="G16" s="53">
        <v>1165622</v>
      </c>
      <c r="H16" s="52"/>
      <c r="I16" s="41"/>
      <c r="J16" s="30">
        <f>SUM(L16:M16)</f>
        <v>1165622</v>
      </c>
      <c r="K16" s="41"/>
      <c r="L16" s="30">
        <v>1000000</v>
      </c>
      <c r="M16" s="30">
        <v>165622</v>
      </c>
      <c r="O16" s="18">
        <f>J16-G16</f>
        <v>0</v>
      </c>
    </row>
    <row r="17" spans="1:17" s="18" customFormat="1" ht="36">
      <c r="A17" s="32">
        <v>3</v>
      </c>
      <c r="B17" s="63" t="s">
        <v>50</v>
      </c>
      <c r="C17" s="58">
        <v>560</v>
      </c>
      <c r="D17" s="55">
        <f t="shared" si="2"/>
        <v>560</v>
      </c>
      <c r="E17" s="37" t="s">
        <v>77</v>
      </c>
      <c r="F17" s="36" t="s">
        <v>40</v>
      </c>
      <c r="G17" s="53">
        <f t="shared" ref="G17" si="3">J17</f>
        <v>477407.42</v>
      </c>
      <c r="H17" s="52"/>
      <c r="I17" s="30"/>
      <c r="J17" s="30">
        <f>SUM(L17:M17)</f>
        <v>477407.42</v>
      </c>
      <c r="K17" s="30"/>
      <c r="L17" s="30">
        <v>400000</v>
      </c>
      <c r="M17" s="30">
        <v>77407.42</v>
      </c>
      <c r="N17" s="18">
        <v>1327212</v>
      </c>
      <c r="P17" s="18">
        <f>SUM(L17:L18)</f>
        <v>1358166</v>
      </c>
    </row>
    <row r="18" spans="1:17" s="18" customFormat="1" ht="36">
      <c r="A18" s="32">
        <v>4</v>
      </c>
      <c r="B18" s="63" t="s">
        <v>49</v>
      </c>
      <c r="C18" s="61">
        <v>4650</v>
      </c>
      <c r="D18" s="55">
        <f t="shared" si="2"/>
        <v>4650</v>
      </c>
      <c r="E18" s="37" t="s">
        <v>47</v>
      </c>
      <c r="F18" s="36" t="s">
        <v>40</v>
      </c>
      <c r="G18" s="53">
        <v>1327212</v>
      </c>
      <c r="H18" s="52"/>
      <c r="I18" s="30"/>
      <c r="J18" s="30">
        <f>SUM(L18:M18)</f>
        <v>1327212</v>
      </c>
      <c r="K18" s="30"/>
      <c r="L18" s="30">
        <v>958166</v>
      </c>
      <c r="M18" s="30">
        <v>369046</v>
      </c>
      <c r="N18" s="18">
        <f>N43+J18</f>
        <v>1327212</v>
      </c>
      <c r="O18" s="18">
        <f>O43-M43</f>
        <v>0</v>
      </c>
    </row>
    <row r="19" spans="1:17" s="18" customFormat="1" ht="36" customHeight="1">
      <c r="A19" s="32">
        <v>5</v>
      </c>
      <c r="B19" s="63" t="s">
        <v>89</v>
      </c>
      <c r="C19" s="61">
        <v>605</v>
      </c>
      <c r="D19" s="55">
        <f t="shared" si="2"/>
        <v>605</v>
      </c>
      <c r="E19" s="37" t="s">
        <v>82</v>
      </c>
      <c r="F19" s="36" t="s">
        <v>90</v>
      </c>
      <c r="G19" s="53">
        <v>324340</v>
      </c>
      <c r="H19" s="52"/>
      <c r="I19" s="30"/>
      <c r="J19" s="30">
        <f>SUM(L19:M19)</f>
        <v>324340</v>
      </c>
      <c r="K19" s="30"/>
      <c r="L19" s="30">
        <v>200000</v>
      </c>
      <c r="M19" s="30">
        <v>124340</v>
      </c>
      <c r="N19" s="18">
        <f>G19-J19</f>
        <v>0</v>
      </c>
      <c r="O19" s="18" t="s">
        <v>52</v>
      </c>
      <c r="P19" s="5">
        <v>3458166</v>
      </c>
      <c r="Q19" s="18">
        <f>P19-L20</f>
        <v>0</v>
      </c>
    </row>
    <row r="20" spans="1:17" s="18" customFormat="1">
      <c r="A20" s="32"/>
      <c r="B20" s="78" t="s">
        <v>28</v>
      </c>
      <c r="C20" s="39">
        <f>SUM(C15:C19)</f>
        <v>13337</v>
      </c>
      <c r="D20" s="39">
        <f>SUM(D15:D19)</f>
        <v>13337</v>
      </c>
      <c r="E20" s="39">
        <f t="shared" ref="E20:K20" si="4">SUM(E15:E18)</f>
        <v>0</v>
      </c>
      <c r="F20" s="39">
        <f t="shared" si="4"/>
        <v>0</v>
      </c>
      <c r="G20" s="29">
        <f>SUM(G15:G19)</f>
        <v>4283118.42</v>
      </c>
      <c r="H20" s="84">
        <f t="shared" si="4"/>
        <v>0</v>
      </c>
      <c r="I20" s="84">
        <f t="shared" si="4"/>
        <v>0</v>
      </c>
      <c r="J20" s="29">
        <f>SUM(J15:J19)</f>
        <v>4283118.42</v>
      </c>
      <c r="K20" s="39">
        <f t="shared" si="4"/>
        <v>0</v>
      </c>
      <c r="L20" s="29">
        <f>SUM(L15:L19)</f>
        <v>3458166</v>
      </c>
      <c r="M20" s="29">
        <f>SUM(M15:M19)</f>
        <v>824952.41999999993</v>
      </c>
      <c r="N20" s="18">
        <f>P19-L20</f>
        <v>0</v>
      </c>
      <c r="O20" s="6" t="s">
        <v>53</v>
      </c>
      <c r="P20" s="69">
        <v>1354182.53</v>
      </c>
    </row>
    <row r="21" spans="1:17" s="18" customFormat="1" hidden="1">
      <c r="A21" s="32">
        <v>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P21" s="5"/>
    </row>
    <row r="22" spans="1:17" s="18" customFormat="1" hidden="1">
      <c r="A22" s="32">
        <v>10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18">
        <v>66</v>
      </c>
      <c r="O22" s="18">
        <v>34</v>
      </c>
      <c r="P22" s="5"/>
    </row>
    <row r="23" spans="1:17" s="33" customFormat="1" ht="12" hidden="1">
      <c r="A23" s="32"/>
      <c r="P23" s="68"/>
    </row>
    <row r="24" spans="1:17" s="33" customFormat="1" ht="16.5" customHeight="1">
      <c r="A24" s="109" t="s">
        <v>59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P24" s="68"/>
    </row>
    <row r="25" spans="1:17" s="33" customFormat="1" ht="45" customHeight="1">
      <c r="A25" s="70">
        <v>1</v>
      </c>
      <c r="B25" s="63" t="s">
        <v>60</v>
      </c>
      <c r="C25" s="72">
        <v>715</v>
      </c>
      <c r="D25" s="72"/>
      <c r="E25" s="74" t="s">
        <v>62</v>
      </c>
      <c r="F25" s="74" t="s">
        <v>62</v>
      </c>
      <c r="G25" s="75">
        <v>354397</v>
      </c>
      <c r="H25" s="75">
        <v>289195.74</v>
      </c>
      <c r="I25" s="85">
        <v>275648.09999999998</v>
      </c>
      <c r="J25" s="30">
        <v>13547.64</v>
      </c>
      <c r="K25" s="71"/>
      <c r="L25" s="71"/>
      <c r="M25" s="40">
        <f>J25</f>
        <v>13547.64</v>
      </c>
      <c r="N25" s="68">
        <f>H25-I25</f>
        <v>13547.640000000014</v>
      </c>
      <c r="O25" s="77">
        <v>289195.74</v>
      </c>
      <c r="P25" s="68">
        <f>J25-M25</f>
        <v>0</v>
      </c>
    </row>
    <row r="26" spans="1:17" s="33" customFormat="1" ht="13.5" customHeight="1">
      <c r="A26" s="32"/>
      <c r="B26" s="78" t="s">
        <v>28</v>
      </c>
      <c r="C26" s="82">
        <f>C25</f>
        <v>715</v>
      </c>
      <c r="D26" s="82"/>
      <c r="E26" s="82" t="s">
        <v>54</v>
      </c>
      <c r="F26" s="82" t="s">
        <v>54</v>
      </c>
      <c r="G26" s="82">
        <f t="shared" ref="G26:M26" si="5">G25</f>
        <v>354397</v>
      </c>
      <c r="H26" s="82">
        <f t="shared" si="5"/>
        <v>289195.74</v>
      </c>
      <c r="I26" s="82"/>
      <c r="J26" s="29">
        <f t="shared" si="5"/>
        <v>13547.64</v>
      </c>
      <c r="K26" s="82"/>
      <c r="L26" s="82">
        <f t="shared" si="5"/>
        <v>0</v>
      </c>
      <c r="M26" s="83">
        <f t="shared" si="5"/>
        <v>13547.64</v>
      </c>
      <c r="P26" s="68"/>
    </row>
    <row r="27" spans="1:17" s="7" customFormat="1">
      <c r="A27" s="106" t="s">
        <v>29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8"/>
      <c r="N27" s="6"/>
      <c r="O27" s="6" t="s">
        <v>53</v>
      </c>
      <c r="P27" s="69">
        <v>1114182.53</v>
      </c>
    </row>
    <row r="28" spans="1:17" s="7" customFormat="1" ht="36">
      <c r="A28" s="62">
        <v>1</v>
      </c>
      <c r="B28" s="63" t="s">
        <v>50</v>
      </c>
      <c r="C28" s="67">
        <v>560</v>
      </c>
      <c r="D28" s="67">
        <f t="shared" ref="D28:D29" si="6">C28</f>
        <v>560</v>
      </c>
      <c r="E28" s="57" t="s">
        <v>63</v>
      </c>
      <c r="F28" s="57" t="s">
        <v>64</v>
      </c>
      <c r="G28" s="43">
        <v>50000</v>
      </c>
      <c r="H28" s="66"/>
      <c r="I28" s="65"/>
      <c r="J28" s="43">
        <v>50000</v>
      </c>
      <c r="K28" s="65"/>
      <c r="L28" s="65"/>
      <c r="M28" s="43">
        <f>J28</f>
        <v>50000</v>
      </c>
      <c r="N28" s="6"/>
      <c r="O28" s="66">
        <v>29503.73</v>
      </c>
    </row>
    <row r="29" spans="1:17" s="7" customFormat="1" ht="36">
      <c r="A29" s="62">
        <v>2</v>
      </c>
      <c r="B29" s="63" t="s">
        <v>49</v>
      </c>
      <c r="C29" s="67">
        <v>4650</v>
      </c>
      <c r="D29" s="67">
        <f t="shared" si="6"/>
        <v>4650</v>
      </c>
      <c r="E29" s="57" t="s">
        <v>63</v>
      </c>
      <c r="F29" s="57" t="s">
        <v>64</v>
      </c>
      <c r="G29" s="43">
        <v>50000</v>
      </c>
      <c r="H29" s="66"/>
      <c r="I29" s="65"/>
      <c r="J29" s="43">
        <v>50000</v>
      </c>
      <c r="K29" s="65"/>
      <c r="L29" s="65"/>
      <c r="M29" s="43">
        <f>J29</f>
        <v>50000</v>
      </c>
      <c r="N29" s="6"/>
      <c r="O29" s="66">
        <v>28852.560000000001</v>
      </c>
    </row>
    <row r="30" spans="1:17" s="7" customFormat="1" ht="36">
      <c r="A30" s="86">
        <v>3</v>
      </c>
      <c r="B30" s="63" t="s">
        <v>67</v>
      </c>
      <c r="C30" s="67">
        <v>4164</v>
      </c>
      <c r="D30" s="67">
        <v>4164</v>
      </c>
      <c r="E30" s="61" t="s">
        <v>68</v>
      </c>
      <c r="F30" s="61" t="s">
        <v>69</v>
      </c>
      <c r="G30" s="43">
        <v>65747.289999999994</v>
      </c>
      <c r="H30" s="61"/>
      <c r="I30" s="61"/>
      <c r="J30" s="43">
        <v>65747.289999999994</v>
      </c>
      <c r="K30" s="40"/>
      <c r="L30" s="40"/>
      <c r="M30" s="43">
        <f t="shared" ref="M30:M31" si="7">J30</f>
        <v>65747.289999999994</v>
      </c>
      <c r="N30" s="6"/>
      <c r="O30" s="6"/>
    </row>
    <row r="31" spans="1:17" s="7" customFormat="1" ht="24">
      <c r="A31" s="86">
        <v>4</v>
      </c>
      <c r="B31" s="63" t="s">
        <v>93</v>
      </c>
      <c r="C31" s="67">
        <v>4533</v>
      </c>
      <c r="D31" s="67">
        <v>4533</v>
      </c>
      <c r="E31" s="61" t="s">
        <v>68</v>
      </c>
      <c r="F31" s="61" t="s">
        <v>69</v>
      </c>
      <c r="G31" s="43">
        <v>60000</v>
      </c>
      <c r="H31" s="61"/>
      <c r="I31" s="61"/>
      <c r="J31" s="43">
        <v>60000</v>
      </c>
      <c r="K31" s="40"/>
      <c r="L31" s="40"/>
      <c r="M31" s="43">
        <f t="shared" si="7"/>
        <v>60000</v>
      </c>
      <c r="N31" s="6"/>
      <c r="O31" s="6"/>
    </row>
    <row r="32" spans="1:17" s="7" customFormat="1" ht="72">
      <c r="A32" s="86">
        <v>5</v>
      </c>
      <c r="B32" s="63" t="s">
        <v>70</v>
      </c>
      <c r="C32" s="67"/>
      <c r="D32" s="67"/>
      <c r="E32" s="61" t="s">
        <v>68</v>
      </c>
      <c r="F32" s="61" t="s">
        <v>69</v>
      </c>
      <c r="G32" s="43">
        <v>49000</v>
      </c>
      <c r="H32" s="61"/>
      <c r="I32" s="61"/>
      <c r="J32" s="43">
        <f>G32</f>
        <v>49000</v>
      </c>
      <c r="K32" s="40"/>
      <c r="L32" s="40"/>
      <c r="M32" s="43">
        <f>J32</f>
        <v>49000</v>
      </c>
      <c r="N32" s="6"/>
      <c r="O32" s="6"/>
    </row>
    <row r="33" spans="1:15" s="7" customFormat="1" ht="72">
      <c r="A33" s="86">
        <v>6</v>
      </c>
      <c r="B33" s="63" t="s">
        <v>71</v>
      </c>
      <c r="C33" s="67"/>
      <c r="D33" s="67"/>
      <c r="E33" s="61" t="s">
        <v>62</v>
      </c>
      <c r="F33" s="61" t="s">
        <v>39</v>
      </c>
      <c r="G33" s="43">
        <v>49000</v>
      </c>
      <c r="H33" s="61"/>
      <c r="I33" s="61"/>
      <c r="J33" s="43">
        <f t="shared" ref="J33:J37" si="8">G33</f>
        <v>49000</v>
      </c>
      <c r="K33" s="40"/>
      <c r="L33" s="40"/>
      <c r="M33" s="43">
        <f t="shared" ref="M33:M37" si="9">J33</f>
        <v>49000</v>
      </c>
      <c r="N33" s="6"/>
      <c r="O33" s="6"/>
    </row>
    <row r="34" spans="1:15" s="7" customFormat="1" ht="72">
      <c r="A34" s="86">
        <v>7</v>
      </c>
      <c r="B34" s="63" t="s">
        <v>72</v>
      </c>
      <c r="C34" s="67"/>
      <c r="D34" s="67"/>
      <c r="E34" s="61" t="s">
        <v>69</v>
      </c>
      <c r="F34" s="61" t="s">
        <v>83</v>
      </c>
      <c r="G34" s="43">
        <v>49000</v>
      </c>
      <c r="H34" s="61"/>
      <c r="I34" s="61"/>
      <c r="J34" s="43">
        <f t="shared" si="8"/>
        <v>49000</v>
      </c>
      <c r="K34" s="40"/>
      <c r="L34" s="40"/>
      <c r="M34" s="43">
        <f t="shared" si="9"/>
        <v>49000</v>
      </c>
      <c r="N34" s="6"/>
      <c r="O34" s="6"/>
    </row>
    <row r="35" spans="1:15" s="7" customFormat="1" ht="72">
      <c r="A35" s="86">
        <v>8</v>
      </c>
      <c r="B35" s="63" t="s">
        <v>73</v>
      </c>
      <c r="C35" s="67"/>
      <c r="D35" s="67"/>
      <c r="E35" s="61" t="s">
        <v>39</v>
      </c>
      <c r="F35" s="61" t="s">
        <v>84</v>
      </c>
      <c r="G35" s="43">
        <v>49000</v>
      </c>
      <c r="H35" s="61"/>
      <c r="I35" s="61"/>
      <c r="J35" s="43">
        <f t="shared" si="8"/>
        <v>49000</v>
      </c>
      <c r="K35" s="40"/>
      <c r="L35" s="40"/>
      <c r="M35" s="43">
        <f t="shared" si="9"/>
        <v>49000</v>
      </c>
      <c r="N35" s="6"/>
      <c r="O35" s="6"/>
    </row>
    <row r="36" spans="1:15" s="7" customFormat="1" ht="72">
      <c r="A36" s="86">
        <v>9</v>
      </c>
      <c r="B36" s="63" t="s">
        <v>74</v>
      </c>
      <c r="C36" s="67"/>
      <c r="D36" s="67"/>
      <c r="E36" s="61" t="s">
        <v>83</v>
      </c>
      <c r="F36" s="61" t="s">
        <v>85</v>
      </c>
      <c r="G36" s="43">
        <v>49000</v>
      </c>
      <c r="H36" s="61"/>
      <c r="I36" s="61"/>
      <c r="J36" s="43">
        <f t="shared" si="8"/>
        <v>49000</v>
      </c>
      <c r="K36" s="40"/>
      <c r="L36" s="40"/>
      <c r="M36" s="43">
        <f t="shared" si="9"/>
        <v>49000</v>
      </c>
      <c r="N36" s="6"/>
      <c r="O36" s="6"/>
    </row>
    <row r="37" spans="1:15" s="7" customFormat="1" ht="72">
      <c r="A37" s="86">
        <v>10</v>
      </c>
      <c r="B37" s="63" t="s">
        <v>75</v>
      </c>
      <c r="C37" s="67"/>
      <c r="D37" s="67"/>
      <c r="E37" s="61" t="s">
        <v>84</v>
      </c>
      <c r="F37" s="61" t="s">
        <v>85</v>
      </c>
      <c r="G37" s="43">
        <v>49000</v>
      </c>
      <c r="H37" s="61"/>
      <c r="I37" s="61"/>
      <c r="J37" s="43">
        <f t="shared" si="8"/>
        <v>49000</v>
      </c>
      <c r="K37" s="40"/>
      <c r="L37" s="40"/>
      <c r="M37" s="43">
        <f t="shared" si="9"/>
        <v>49000</v>
      </c>
      <c r="N37" s="6"/>
      <c r="O37" s="6"/>
    </row>
    <row r="38" spans="1:15" s="7" customFormat="1" ht="72">
      <c r="A38" s="86">
        <v>11</v>
      </c>
      <c r="B38" s="63" t="s">
        <v>76</v>
      </c>
      <c r="C38" s="67"/>
      <c r="D38" s="67"/>
      <c r="E38" s="61" t="s">
        <v>85</v>
      </c>
      <c r="F38" s="61" t="s">
        <v>86</v>
      </c>
      <c r="G38" s="43">
        <f>J38</f>
        <v>48342.18</v>
      </c>
      <c r="H38" s="61"/>
      <c r="I38" s="61"/>
      <c r="J38" s="43">
        <f>M38</f>
        <v>48342.18</v>
      </c>
      <c r="K38" s="40"/>
      <c r="L38" s="40"/>
      <c r="M38" s="43">
        <v>48342.18</v>
      </c>
      <c r="N38" s="6"/>
      <c r="O38" s="88"/>
    </row>
    <row r="39" spans="1:15" s="25" customFormat="1" ht="14.25" customHeight="1">
      <c r="A39" s="42"/>
      <c r="B39" s="79" t="s">
        <v>28</v>
      </c>
      <c r="C39" s="80">
        <f>SUM(C28:C38)</f>
        <v>13907</v>
      </c>
      <c r="D39" s="80">
        <f>SUM(D28:D38)</f>
        <v>13907</v>
      </c>
      <c r="E39" s="26">
        <f t="shared" ref="E39:L39" si="10">SUM(E28:E29)</f>
        <v>0</v>
      </c>
      <c r="F39" s="26">
        <f t="shared" si="10"/>
        <v>0</v>
      </c>
      <c r="G39" s="81">
        <f>SUM(G28:G38)</f>
        <v>568089.47</v>
      </c>
      <c r="H39" s="81">
        <f t="shared" si="10"/>
        <v>0</v>
      </c>
      <c r="I39" s="54">
        <f t="shared" si="10"/>
        <v>0</v>
      </c>
      <c r="J39" s="54">
        <f>SUM(J28:J38)</f>
        <v>568089.47</v>
      </c>
      <c r="K39" s="26">
        <f t="shared" si="10"/>
        <v>0</v>
      </c>
      <c r="L39" s="26">
        <f t="shared" si="10"/>
        <v>0</v>
      </c>
      <c r="M39" s="54">
        <f>SUM(M28:M38)</f>
        <v>568089.47</v>
      </c>
      <c r="N39" s="24"/>
      <c r="O39" s="24"/>
    </row>
    <row r="40" spans="1:15" ht="12.75" customHeight="1">
      <c r="A40" s="112" t="s">
        <v>12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4"/>
      <c r="N40" s="4"/>
      <c r="O40" s="5"/>
    </row>
    <row r="41" spans="1:15" ht="12.75" customHeight="1">
      <c r="A41" s="99" t="s">
        <v>27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76"/>
      <c r="M41" s="59">
        <v>110000</v>
      </c>
      <c r="N41" s="20"/>
      <c r="O41" s="5"/>
    </row>
    <row r="42" spans="1:15" ht="12.75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44"/>
      <c r="M42" s="59"/>
      <c r="N42" s="20"/>
      <c r="O42" s="5"/>
    </row>
    <row r="43" spans="1:15" s="3" customFormat="1" ht="12" customHeight="1">
      <c r="A43" s="115" t="s">
        <v>17</v>
      </c>
      <c r="B43" s="116"/>
      <c r="C43" s="45"/>
      <c r="D43" s="45"/>
      <c r="E43" s="45"/>
      <c r="F43" s="45"/>
      <c r="G43" s="46"/>
      <c r="H43" s="46"/>
      <c r="I43" s="46"/>
      <c r="J43" s="29">
        <f>SUM(L43:M43)</f>
        <v>4974755.5299999993</v>
      </c>
      <c r="K43" s="29" t="s">
        <v>54</v>
      </c>
      <c r="L43" s="29">
        <f>L39+L20</f>
        <v>3458166</v>
      </c>
      <c r="M43" s="59">
        <f>M41+M39+M20+M26</f>
        <v>1516589.5299999998</v>
      </c>
      <c r="N43" s="19">
        <f>O43-M43</f>
        <v>0</v>
      </c>
      <c r="O43" s="19">
        <v>1516589.53</v>
      </c>
    </row>
    <row r="44" spans="1:15" ht="14.25" customHeight="1">
      <c r="A44" s="127" t="s">
        <v>43</v>
      </c>
      <c r="B44" s="128"/>
      <c r="C44" s="128"/>
      <c r="D44" s="128"/>
      <c r="E44" s="129"/>
      <c r="F44" s="31"/>
      <c r="G44" s="47"/>
      <c r="H44" s="47"/>
      <c r="I44" s="47"/>
      <c r="J44" s="47"/>
      <c r="K44" s="47"/>
      <c r="L44" s="47"/>
      <c r="M44" s="60">
        <v>214182.53</v>
      </c>
      <c r="N44" s="4"/>
      <c r="O44" s="4"/>
    </row>
    <row r="45" spans="1:15" ht="12.75" customHeight="1">
      <c r="A45" s="117" t="s">
        <v>21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4"/>
      <c r="O45" s="4"/>
    </row>
    <row r="46" spans="1:15" ht="28.5" customHeight="1">
      <c r="A46" s="123" t="s">
        <v>0</v>
      </c>
      <c r="B46" s="123" t="s">
        <v>1</v>
      </c>
      <c r="C46" s="123" t="s">
        <v>22</v>
      </c>
      <c r="D46" s="121" t="s">
        <v>23</v>
      </c>
      <c r="E46" s="122"/>
      <c r="F46" s="123" t="s">
        <v>24</v>
      </c>
      <c r="G46" s="130" t="s">
        <v>25</v>
      </c>
      <c r="H46" s="131"/>
      <c r="I46" s="131"/>
      <c r="J46" s="131"/>
      <c r="K46" s="131"/>
      <c r="L46" s="132"/>
      <c r="M46" s="125" t="s">
        <v>26</v>
      </c>
      <c r="N46" s="4"/>
      <c r="O46" s="4"/>
    </row>
    <row r="47" spans="1:15" ht="39" customHeight="1">
      <c r="A47" s="124"/>
      <c r="B47" s="124"/>
      <c r="C47" s="124"/>
      <c r="D47" s="35" t="s">
        <v>5</v>
      </c>
      <c r="E47" s="35" t="s">
        <v>6</v>
      </c>
      <c r="F47" s="124"/>
      <c r="G47" s="133"/>
      <c r="H47" s="134"/>
      <c r="I47" s="134"/>
      <c r="J47" s="134"/>
      <c r="K47" s="134"/>
      <c r="L47" s="135"/>
      <c r="M47" s="126"/>
      <c r="N47" s="4"/>
      <c r="O47" s="4"/>
    </row>
    <row r="48" spans="1:15" s="28" customFormat="1">
      <c r="A48" s="38">
        <v>1</v>
      </c>
      <c r="B48" s="38">
        <v>2</v>
      </c>
      <c r="C48" s="38">
        <v>3</v>
      </c>
      <c r="D48" s="38">
        <v>4</v>
      </c>
      <c r="E48" s="38">
        <v>5</v>
      </c>
      <c r="F48" s="38">
        <v>6</v>
      </c>
      <c r="G48" s="118">
        <v>7</v>
      </c>
      <c r="H48" s="119"/>
      <c r="I48" s="119"/>
      <c r="J48" s="119"/>
      <c r="K48" s="119"/>
      <c r="L48" s="120"/>
      <c r="M48" s="48">
        <v>8</v>
      </c>
      <c r="N48" s="27"/>
      <c r="O48" s="27"/>
    </row>
    <row r="49" spans="1:15" ht="61.5" customHeight="1">
      <c r="A49" s="34">
        <v>1</v>
      </c>
      <c r="B49" s="73" t="str">
        <f>B15</f>
        <v xml:space="preserve">"Капитальный ремонт жилого дома № 1 по ул. Микрорайон Комсомольский в г. Кричеве" </v>
      </c>
      <c r="C49" s="31">
        <v>4</v>
      </c>
      <c r="D49" s="37" t="s">
        <v>68</v>
      </c>
      <c r="E49" s="36" t="s">
        <v>81</v>
      </c>
      <c r="F49" s="31">
        <f>G15/D15</f>
        <v>227.14545036764707</v>
      </c>
      <c r="G49" s="96" t="s">
        <v>41</v>
      </c>
      <c r="H49" s="97"/>
      <c r="I49" s="97"/>
      <c r="J49" s="97"/>
      <c r="K49" s="97"/>
      <c r="L49" s="98"/>
      <c r="M49" s="30"/>
      <c r="N49" s="4"/>
      <c r="O49" s="4"/>
    </row>
    <row r="50" spans="1:15" ht="76.5" customHeight="1">
      <c r="A50" s="34">
        <v>2</v>
      </c>
      <c r="B50" s="64" t="str">
        <f>B16</f>
        <v>"Капитальный ремонт жилого дома №13 по ул. Микрорайон Сож в г. Кричеве"</v>
      </c>
      <c r="C50" s="31">
        <v>4</v>
      </c>
      <c r="D50" s="37" t="s">
        <v>68</v>
      </c>
      <c r="E50" s="36" t="s">
        <v>81</v>
      </c>
      <c r="F50" s="31">
        <f>G16/D16</f>
        <v>367.70410094637225</v>
      </c>
      <c r="G50" s="96" t="s">
        <v>42</v>
      </c>
      <c r="H50" s="97"/>
      <c r="I50" s="97"/>
      <c r="J50" s="97"/>
      <c r="K50" s="97"/>
      <c r="L50" s="98"/>
      <c r="M50" s="30"/>
      <c r="N50" s="4"/>
      <c r="O50" s="4"/>
    </row>
    <row r="51" spans="1:15" ht="66" customHeight="1">
      <c r="A51" s="34">
        <v>3</v>
      </c>
      <c r="B51" s="63" t="s">
        <v>44</v>
      </c>
      <c r="C51" s="31">
        <v>2.5</v>
      </c>
      <c r="D51" s="37" t="s">
        <v>77</v>
      </c>
      <c r="E51" s="36" t="s">
        <v>40</v>
      </c>
      <c r="F51" s="58">
        <f>G17/D17</f>
        <v>852.51324999999997</v>
      </c>
      <c r="G51" s="96" t="s">
        <v>46</v>
      </c>
      <c r="H51" s="97"/>
      <c r="I51" s="97"/>
      <c r="J51" s="97"/>
      <c r="K51" s="97"/>
      <c r="L51" s="98"/>
      <c r="M51" s="30"/>
      <c r="N51" s="4"/>
      <c r="O51" s="4"/>
    </row>
    <row r="52" spans="1:15" ht="54" customHeight="1">
      <c r="A52" s="34">
        <v>4</v>
      </c>
      <c r="B52" s="63" t="s">
        <v>45</v>
      </c>
      <c r="C52" s="31">
        <v>4</v>
      </c>
      <c r="D52" s="37" t="s">
        <v>47</v>
      </c>
      <c r="E52" s="36" t="s">
        <v>40</v>
      </c>
      <c r="F52" s="58">
        <f>G18/D18</f>
        <v>285.42193548387098</v>
      </c>
      <c r="G52" s="96" t="s">
        <v>51</v>
      </c>
      <c r="H52" s="97"/>
      <c r="I52" s="97"/>
      <c r="J52" s="97"/>
      <c r="K52" s="97"/>
      <c r="L52" s="98"/>
      <c r="M52" s="30"/>
      <c r="N52" s="4"/>
      <c r="O52" s="4"/>
    </row>
    <row r="53" spans="1:15" ht="53.25" customHeight="1">
      <c r="A53" s="34">
        <v>5</v>
      </c>
      <c r="B53" s="63" t="str">
        <f>B19</f>
        <v xml:space="preserve">"Капитальный ремонт жилого дома по ул. Совсхозная, д.3, агр. Красная Буда Кричевский район"    </v>
      </c>
      <c r="C53" s="31">
        <v>2.5</v>
      </c>
      <c r="D53" s="37" t="s">
        <v>82</v>
      </c>
      <c r="E53" s="36" t="s">
        <v>90</v>
      </c>
      <c r="F53" s="58">
        <f>G19/D19</f>
        <v>536.09917355371897</v>
      </c>
      <c r="G53" s="96" t="s">
        <v>48</v>
      </c>
      <c r="H53" s="97"/>
      <c r="I53" s="97"/>
      <c r="J53" s="97"/>
      <c r="K53" s="97"/>
      <c r="L53" s="98"/>
      <c r="M53" s="30"/>
      <c r="N53" s="4"/>
      <c r="O53" s="4"/>
    </row>
    <row r="54" spans="1:15" ht="15" customHeight="1">
      <c r="A54" s="49"/>
      <c r="B54" s="111"/>
      <c r="C54" s="111"/>
      <c r="D54" s="111"/>
      <c r="E54" s="111"/>
      <c r="F54" s="111"/>
      <c r="G54" s="111"/>
      <c r="H54" s="50"/>
      <c r="I54" s="50"/>
      <c r="J54" s="50"/>
      <c r="K54" s="50"/>
      <c r="L54" s="50"/>
      <c r="M54" s="50"/>
      <c r="N54" s="1"/>
    </row>
    <row r="55" spans="1:15" ht="12.75" customHeight="1">
      <c r="A55" s="87" t="s">
        <v>79</v>
      </c>
      <c r="B55" s="51"/>
      <c r="C55" s="49"/>
      <c r="D55" s="49"/>
      <c r="E55" s="49"/>
      <c r="F55" s="50"/>
      <c r="G55" s="50"/>
      <c r="H55" s="50"/>
      <c r="I55" s="50"/>
      <c r="J55" s="50"/>
      <c r="K55" s="50" t="s">
        <v>78</v>
      </c>
      <c r="L55" s="50"/>
      <c r="M55" s="50"/>
      <c r="N55" s="1"/>
    </row>
    <row r="56" spans="1:15" ht="12" customHeight="1">
      <c r="A56" s="87" t="s">
        <v>35</v>
      </c>
      <c r="B56" s="11"/>
      <c r="C56" s="8"/>
      <c r="D56" s="8"/>
      <c r="E56" s="8"/>
      <c r="F56" s="10"/>
      <c r="G56" s="10"/>
      <c r="H56" s="10"/>
      <c r="I56" s="10"/>
      <c r="J56" s="10"/>
      <c r="K56" s="10"/>
      <c r="L56" s="10"/>
      <c r="M56" s="10"/>
      <c r="N56" s="1"/>
    </row>
    <row r="57" spans="1:15">
      <c r="A57" s="9"/>
      <c r="B57" s="9"/>
      <c r="C57" s="8"/>
      <c r="D57" s="8"/>
      <c r="E57" s="8"/>
      <c r="F57" s="8"/>
      <c r="G57" s="10"/>
      <c r="H57" s="10"/>
      <c r="I57" s="16"/>
      <c r="J57" s="10"/>
      <c r="K57" s="10"/>
      <c r="L57" s="10"/>
      <c r="M57" s="10"/>
      <c r="N57" s="1"/>
    </row>
    <row r="58" spans="1:15">
      <c r="N58" s="1"/>
    </row>
  </sheetData>
  <mergeCells count="36">
    <mergeCell ref="A6:M6"/>
    <mergeCell ref="B9:B12"/>
    <mergeCell ref="A9:A12"/>
    <mergeCell ref="J10:J12"/>
    <mergeCell ref="K11:K12"/>
    <mergeCell ref="E9:F11"/>
    <mergeCell ref="G9:H11"/>
    <mergeCell ref="C9:C12"/>
    <mergeCell ref="I9:I12"/>
    <mergeCell ref="D9:D12"/>
    <mergeCell ref="J9:M9"/>
    <mergeCell ref="K10:M10"/>
    <mergeCell ref="B54:G54"/>
    <mergeCell ref="A40:M40"/>
    <mergeCell ref="A43:B43"/>
    <mergeCell ref="A45:M45"/>
    <mergeCell ref="G48:L48"/>
    <mergeCell ref="D46:E46"/>
    <mergeCell ref="A46:A47"/>
    <mergeCell ref="B46:B47"/>
    <mergeCell ref="C46:C47"/>
    <mergeCell ref="F46:F47"/>
    <mergeCell ref="M46:M47"/>
    <mergeCell ref="G52:L52"/>
    <mergeCell ref="A44:E44"/>
    <mergeCell ref="G49:L49"/>
    <mergeCell ref="G50:L50"/>
    <mergeCell ref="G46:L47"/>
    <mergeCell ref="G51:L51"/>
    <mergeCell ref="A41:K42"/>
    <mergeCell ref="G53:L53"/>
    <mergeCell ref="A7:M7"/>
    <mergeCell ref="L11:M11"/>
    <mergeCell ref="A14:M14"/>
    <mergeCell ref="A27:M27"/>
    <mergeCell ref="A24:M24"/>
  </mergeCells>
  <phoneticPr fontId="0" type="noConversion"/>
  <pageMargins left="0.23622047244094491" right="0.23622047244094491" top="0.15748031496062992" bottom="0.15748031496062992" header="0.31496062992125984" footer="0.31496062992125984"/>
  <pageSetup paperSize="9" scale="97" fitToHeight="0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капремонт на 2025 год</vt:lpstr>
      <vt:lpstr>Лист3</vt:lpstr>
      <vt:lpstr>'капремонт на 2025 год'!Область_печати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Burzhanov_MI</cp:lastModifiedBy>
  <cp:lastPrinted>2025-02-11T12:30:59Z</cp:lastPrinted>
  <dcterms:created xsi:type="dcterms:W3CDTF">2017-12-13T14:10:11Z</dcterms:created>
  <dcterms:modified xsi:type="dcterms:W3CDTF">2025-02-25T05:32:32Z</dcterms:modified>
</cp:coreProperties>
</file>