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/>
  </bookViews>
  <sheets>
    <sheet name="титул 2025 (30.01.25)" sheetId="15" r:id="rId1"/>
  </sheets>
  <definedNames>
    <definedName name="_xlnm.Print_Area" localSheetId="0">'титул 2025 (30.01.25)'!$A$1:$EG$74</definedName>
  </definedNames>
  <calcPr calcId="125725"/>
</workbook>
</file>

<file path=xl/calcChain.xml><?xml version="1.0" encoding="utf-8"?>
<calcChain xmlns="http://schemas.openxmlformats.org/spreadsheetml/2006/main">
  <c r="EI76" i="15"/>
  <c r="CF56"/>
  <c r="CF71"/>
  <c r="EI77"/>
  <c r="DR63" l="1"/>
  <c r="DR62"/>
  <c r="DR61"/>
  <c r="DR60"/>
  <c r="DD63"/>
  <c r="DD62"/>
  <c r="DD61"/>
  <c r="DD60"/>
  <c r="BH64"/>
  <c r="EI73"/>
  <c r="EI72"/>
  <c r="DR59"/>
  <c r="DR58"/>
  <c r="DR57"/>
  <c r="DD59"/>
  <c r="DD58"/>
  <c r="DD57"/>
  <c r="CF70"/>
  <c r="BH70"/>
  <c r="C70"/>
  <c r="CF54"/>
  <c r="BH47"/>
  <c r="AT47"/>
  <c r="CF47"/>
  <c r="DR17"/>
  <c r="DR18" s="1"/>
  <c r="DR19" s="1"/>
  <c r="DR20" s="1"/>
  <c r="DR21" s="1"/>
  <c r="DR22" s="1"/>
  <c r="DR23" s="1"/>
  <c r="DR24" s="1"/>
  <c r="DR25" s="1"/>
  <c r="DR26" s="1"/>
  <c r="DR27" s="1"/>
  <c r="DR28" s="1"/>
  <c r="DR29" s="1"/>
  <c r="DR30" s="1"/>
  <c r="DR31" s="1"/>
  <c r="DR32" s="1"/>
  <c r="DR33" s="1"/>
  <c r="DR34" s="1"/>
  <c r="DR35" s="1"/>
  <c r="DR36" s="1"/>
  <c r="DR37" s="1"/>
  <c r="DR38" s="1"/>
  <c r="DR39" s="1"/>
  <c r="DR40" s="1"/>
  <c r="DR41" s="1"/>
  <c r="DR42" s="1"/>
  <c r="DR43" s="1"/>
  <c r="DD17"/>
  <c r="DD18" s="1"/>
  <c r="DD19" s="1"/>
  <c r="DD20" s="1"/>
  <c r="DD21" s="1"/>
  <c r="DD22" s="1"/>
  <c r="DD23" s="1"/>
  <c r="DD24" s="1"/>
  <c r="DD25" s="1"/>
  <c r="DD26" s="1"/>
  <c r="DD27" s="1"/>
  <c r="DD28" s="1"/>
  <c r="DD29" s="1"/>
  <c r="DD30" s="1"/>
  <c r="DD31" s="1"/>
  <c r="DD32" s="1"/>
  <c r="DD33" s="1"/>
  <c r="DD34" s="1"/>
  <c r="DD35" s="1"/>
  <c r="DD36" s="1"/>
  <c r="DD37" s="1"/>
  <c r="DD38" s="1"/>
  <c r="DD39" s="1"/>
  <c r="DD40" s="1"/>
  <c r="DD41" s="1"/>
  <c r="DD42" s="1"/>
  <c r="DD43" s="1"/>
  <c r="BH44"/>
  <c r="CF51" l="1"/>
  <c r="BH51"/>
  <c r="CF44" l="1"/>
  <c r="CF64"/>
  <c r="BH54"/>
  <c r="F5"/>
  <c r="F4"/>
  <c r="CF72" l="1"/>
  <c r="EI78"/>
  <c r="BM76"/>
  <c r="CK73" l="1"/>
</calcChain>
</file>

<file path=xl/sharedStrings.xml><?xml version="1.0" encoding="utf-8"?>
<sst xmlns="http://schemas.openxmlformats.org/spreadsheetml/2006/main" count="220" uniqueCount="85">
  <si>
    <t>Вид работ</t>
  </si>
  <si>
    <t>Сроки выполнения работ</t>
  </si>
  <si>
    <t>м.п.</t>
  </si>
  <si>
    <t>шт</t>
  </si>
  <si>
    <t>СОГЛАСОВАНО</t>
  </si>
  <si>
    <t xml:space="preserve">УТВЕРЖДЕНО </t>
  </si>
  <si>
    <t>Начальник финансового отдела</t>
  </si>
  <si>
    <t>Заместитель председателя</t>
  </si>
  <si>
    <t xml:space="preserve">Кричевского районного </t>
  </si>
  <si>
    <t>исполнительного комитета</t>
  </si>
  <si>
    <t>_________________И.Л.Кравцова</t>
  </si>
  <si>
    <t>Адрес дома</t>
  </si>
  <si>
    <t>Единица измерения</t>
  </si>
  <si>
    <t>Объем работ</t>
  </si>
  <si>
    <t>Ориентировочная стоимость работ, руб.</t>
  </si>
  <si>
    <t>начало</t>
  </si>
  <si>
    <t>окончание</t>
  </si>
  <si>
    <t>1. Источник финансирования: средства районного бюджета</t>
  </si>
  <si>
    <t>итого:</t>
  </si>
  <si>
    <t>ул. Микрорайон Комсомольский, д. 14</t>
  </si>
  <si>
    <t>ул. Микрорайон Комсомольский, д. 15</t>
  </si>
  <si>
    <t>ул. Микрорайон Комсомольский, д. 27</t>
  </si>
  <si>
    <t>замена отдельных участков трубопроводов ПВХ</t>
  </si>
  <si>
    <t>ул. Микрорайон Комсомольский, д. 7</t>
  </si>
  <si>
    <t>ул. Микрорайон Комсомольский, д. 11</t>
  </si>
  <si>
    <t>ул. Микрорайон Комсомольский, д. 8</t>
  </si>
  <si>
    <t>ул. Парковая, д. 8</t>
  </si>
  <si>
    <t>ул. Микрорайон Комсомольский, д. 18</t>
  </si>
  <si>
    <t>Оказание услуг по ведению технического надзора за объектами текущего ремонта</t>
  </si>
  <si>
    <t xml:space="preserve">ул. Парковая, д. 11 </t>
  </si>
  <si>
    <t>ул. Микрорайон Комсомольский, д. 31</t>
  </si>
  <si>
    <t>ул. Микрорайон Комсомольский, д. 13</t>
  </si>
  <si>
    <t>ул. Микрорайон Комсомольский, д. 28</t>
  </si>
  <si>
    <t>ул. Микрорайон Комсомольский, д. 35</t>
  </si>
  <si>
    <t>ул. Парковая, д. 7</t>
  </si>
  <si>
    <t>ул. Фрунзе, д. 3</t>
  </si>
  <si>
    <t>ул. Октябрьская, д. 33</t>
  </si>
  <si>
    <t>ул. Микрорайон Сож, д. 36</t>
  </si>
  <si>
    <t>ул. Микрорайон Сож, д. 27</t>
  </si>
  <si>
    <t>ул. Урицкого, д. 42</t>
  </si>
  <si>
    <t>ул. Октябрьская, д. 37</t>
  </si>
  <si>
    <t>ул. Микрорайон Комсомольский, д. 2</t>
  </si>
  <si>
    <t>Рыбчак В.С.</t>
  </si>
  <si>
    <t>______________К.И.Щиглинский</t>
  </si>
  <si>
    <t xml:space="preserve">Начальник отдела жилищно-коммунального хозяйства райисполкома                                                     </t>
  </si>
  <si>
    <t>ул. Фрунзе, д. 9</t>
  </si>
  <si>
    <t>ул. Микрорайон Сож, д. 34</t>
  </si>
  <si>
    <t>замена отдельных участков трубопроводов, за исключением поврежденных участков трубопровода до 2 п. м включительно, фасонных частей (тройников, отводов, колен, муфт и других), за исключением фасонных частей системы канализации, ревизий (при необходимости с разборкой грунта) (п. 1.3.1)</t>
  </si>
  <si>
    <t>установка, ремонт, замена отдельных частей и элементов системы автоматического регулирования подачи тепловой энергии (системы автоматизации и диспетчеризации) (п. 1.1.8)</t>
  </si>
  <si>
    <t>установка отдельных частей и элементов системы автоматического регулирования подачи тепловой энергии</t>
  </si>
  <si>
    <t>ул. Вокзальная, д. 3</t>
  </si>
  <si>
    <t>Ремонт, замена отдельных элементов, устройств и оборудования систем пожарной сигнализации, систем противодымной защиты, систем оповещения о пожаре и автоматических установок пожаротушения (п. 1.5)</t>
  </si>
  <si>
    <t>ул. Космонавтов, д. 14 (общежитие)</t>
  </si>
  <si>
    <t>ул. Механизаторов, д. 20</t>
  </si>
  <si>
    <t>ул. Микрорайон Сож, д. 20</t>
  </si>
  <si>
    <t>ул. Микрорайон Комсомольский, д. 18А</t>
  </si>
  <si>
    <t>ул. Микрорайон Комсомольский, д. 40</t>
  </si>
  <si>
    <t>ул. Микрорайон Сож, д. 32</t>
  </si>
  <si>
    <t xml:space="preserve">Годовой план текущего ремонта жилищного фонда в г. Кричеве и Кричевском районе на 2025 год
</t>
  </si>
  <si>
    <t>____ ________________2025 г.</t>
  </si>
  <si>
    <t>________ ________________2025 г.</t>
  </si>
  <si>
    <t>замена светодиодных светильников в местах общего пользования</t>
  </si>
  <si>
    <t>ул. Микрорайон Сож, д. 1</t>
  </si>
  <si>
    <t>ул. Пугачева, д. 37</t>
  </si>
  <si>
    <t>ул. Октябрьская, д. 36а</t>
  </si>
  <si>
    <t>ул. Микрорайон Комсомольский, д. 6 (общежитие)</t>
  </si>
  <si>
    <t>ул. Микрорайон Комсомольский, д. 22 (общежитие)</t>
  </si>
  <si>
    <t>ул. Микрорайон Комсомольский, д. 29 (общежитие)</t>
  </si>
  <si>
    <t>январь</t>
  </si>
  <si>
    <t>Установка, ремонт и замена светильников, а также оградительных огней и праздничных иллюминаций здания (п. 1.4.4; п. 1.4.3)</t>
  </si>
  <si>
    <t>восстановление отдельных элементов дверных, оконных, витражных и витринных заполнений, за исключением замены разбитых стекол (стеклопакетов). Замена заполнений дверных проемов, за исключением входных дверей и дверей в приквартирные тамбуры, а также замена заполнений оконных и витражных проемов при их износе 60 % и более (не более 40 % от общего количества оконных и витражных проемов) (п.2.5.1)</t>
  </si>
  <si>
    <t>замена оконных блоков в местах общего пользования</t>
  </si>
  <si>
    <t>февраль</t>
  </si>
  <si>
    <t>установка, ремонт, замена групповых приборов учета тепловой энергии (п. 1.1.7)</t>
  </si>
  <si>
    <t>ул. Артиллерийская, д. 3</t>
  </si>
  <si>
    <t>ул. Щорса, д. 37</t>
  </si>
  <si>
    <t>замена групповых приборов тепловой энергии</t>
  </si>
  <si>
    <t>май</t>
  </si>
  <si>
    <t>М-н Октябрьская 42</t>
  </si>
  <si>
    <t>М-н Урицкого 40</t>
  </si>
  <si>
    <t>М-н Урицкого 42</t>
  </si>
  <si>
    <t>ул. Октябрьская, д. 40</t>
  </si>
  <si>
    <t>ул. Октябрьская, д. 42</t>
  </si>
  <si>
    <t>ул. Урицкого, д. 40</t>
  </si>
  <si>
    <t>И.о.директора УКПП "Коммунальник"                                                                                                                                  Гурский В.В.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</si>
</sst>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_р_."/>
    <numFmt numFmtId="166" formatCode="_-* #,##0.00\ _B_r_-;\-* #,##0.00\ _B_r_-;_-* &quot;-&quot;??\ _B_r_-;_-@_-"/>
  </numFmts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Fill="1"/>
    <xf numFmtId="0" fontId="1" fillId="0" borderId="0" xfId="0" quotePrefix="1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/>
    <xf numFmtId="14" fontId="6" fillId="0" borderId="11" xfId="0" quotePrefix="1" applyNumberFormat="1" applyFont="1" applyFill="1" applyBorder="1" applyAlignment="1">
      <alignment horizontal="center" vertical="top" wrapText="1"/>
    </xf>
    <xf numFmtId="14" fontId="6" fillId="0" borderId="12" xfId="0" quotePrefix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14" fontId="6" fillId="0" borderId="0" xfId="0" quotePrefix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0" xfId="0" quotePrefix="1" applyFont="1" applyFill="1" applyAlignment="1">
      <alignment horizontal="left" vertical="top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6" fillId="0" borderId="0" xfId="0" quotePrefix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4" fontId="1" fillId="0" borderId="0" xfId="0" quotePrefix="1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vertical="top" wrapText="1"/>
    </xf>
    <xf numFmtId="165" fontId="1" fillId="0" borderId="0" xfId="0" quotePrefix="1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0" fontId="1" fillId="0" borderId="0" xfId="0" applyFont="1" applyFill="1" applyBorder="1"/>
    <xf numFmtId="49" fontId="1" fillId="0" borderId="0" xfId="0" applyNumberFormat="1" applyFont="1" applyFill="1" applyAlignment="1"/>
    <xf numFmtId="4" fontId="1" fillId="0" borderId="0" xfId="0" applyNumberFormat="1" applyFont="1" applyFill="1"/>
    <xf numFmtId="14" fontId="6" fillId="0" borderId="4" xfId="0" applyNumberFormat="1" applyFont="1" applyFill="1" applyBorder="1" applyAlignment="1">
      <alignment horizontal="center" vertical="top" wrapText="1"/>
    </xf>
    <xf numFmtId="14" fontId="7" fillId="0" borderId="1" xfId="0" quotePrefix="1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6" fillId="0" borderId="1" xfId="0" quotePrefix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7" fillId="0" borderId="1" xfId="0" quotePrefix="1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6" fillId="0" borderId="1" xfId="0" quotePrefix="1" applyNumberFormat="1" applyFont="1" applyFill="1" applyBorder="1" applyAlignment="1">
      <alignment horizontal="center" vertical="top" wrapText="1"/>
    </xf>
    <xf numFmtId="4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quotePrefix="1" applyFont="1" applyFill="1" applyBorder="1" applyAlignment="1">
      <alignment horizontal="center" vertical="top" wrapText="1"/>
    </xf>
    <xf numFmtId="0" fontId="7" fillId="0" borderId="12" xfId="0" quotePrefix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165" fontId="7" fillId="0" borderId="13" xfId="0" quotePrefix="1" applyNumberFormat="1" applyFont="1" applyFill="1" applyBorder="1" applyAlignment="1">
      <alignment vertical="top" wrapText="1"/>
    </xf>
    <xf numFmtId="164" fontId="7" fillId="0" borderId="1" xfId="1" quotePrefix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quotePrefix="1" applyFont="1" applyFill="1" applyBorder="1" applyAlignment="1">
      <alignment horizontal="center" vertical="top" wrapText="1"/>
    </xf>
    <xf numFmtId="1" fontId="7" fillId="0" borderId="1" xfId="0" quotePrefix="1" applyNumberFormat="1" applyFont="1" applyFill="1" applyBorder="1" applyAlignment="1">
      <alignment horizontal="center" vertical="top" wrapText="1"/>
    </xf>
    <xf numFmtId="14" fontId="7" fillId="0" borderId="1" xfId="0" quotePrefix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7" fillId="0" borderId="1" xfId="0" quotePrefix="1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quotePrefix="1" applyNumberFormat="1" applyFont="1" applyFill="1" applyBorder="1" applyAlignment="1">
      <alignment horizontal="center" vertical="top"/>
    </xf>
    <xf numFmtId="0" fontId="6" fillId="0" borderId="1" xfId="0" quotePrefix="1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quotePrefix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4" fontId="6" fillId="0" borderId="10" xfId="0" applyNumberFormat="1" applyFont="1" applyFill="1" applyBorder="1" applyAlignment="1">
      <alignment horizontal="right"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4" fontId="6" fillId="0" borderId="11" xfId="0" applyNumberFormat="1" applyFont="1" applyFill="1" applyBorder="1" applyAlignment="1">
      <alignment horizontal="right" vertical="top" wrapText="1"/>
    </xf>
    <xf numFmtId="4" fontId="6" fillId="0" borderId="7" xfId="0" applyNumberFormat="1" applyFont="1" applyFill="1" applyBorder="1" applyAlignment="1">
      <alignment horizontal="right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4" fontId="6" fillId="0" borderId="12" xfId="0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5" fontId="6" fillId="0" borderId="8" xfId="0" quotePrefix="1" applyNumberFormat="1" applyFont="1" applyFill="1" applyBorder="1" applyAlignment="1">
      <alignment horizontal="right" vertical="center" wrapText="1"/>
    </xf>
    <xf numFmtId="165" fontId="6" fillId="0" borderId="9" xfId="0" quotePrefix="1" applyNumberFormat="1" applyFont="1" applyFill="1" applyBorder="1" applyAlignment="1">
      <alignment horizontal="right" vertical="center" wrapText="1"/>
    </xf>
    <xf numFmtId="165" fontId="6" fillId="0" borderId="10" xfId="0" quotePrefix="1" applyNumberFormat="1" applyFont="1" applyFill="1" applyBorder="1" applyAlignment="1">
      <alignment horizontal="right" vertical="center" wrapText="1"/>
    </xf>
    <xf numFmtId="165" fontId="6" fillId="0" borderId="6" xfId="0" quotePrefix="1" applyNumberFormat="1" applyFont="1" applyFill="1" applyBorder="1" applyAlignment="1">
      <alignment horizontal="right" vertical="center" wrapText="1"/>
    </xf>
    <xf numFmtId="165" fontId="6" fillId="0" borderId="0" xfId="0" quotePrefix="1" applyNumberFormat="1" applyFont="1" applyFill="1" applyBorder="1" applyAlignment="1">
      <alignment horizontal="right" vertical="center" wrapText="1"/>
    </xf>
    <xf numFmtId="165" fontId="6" fillId="0" borderId="11" xfId="0" quotePrefix="1" applyNumberFormat="1" applyFont="1" applyFill="1" applyBorder="1" applyAlignment="1">
      <alignment horizontal="right" vertical="center" wrapText="1"/>
    </xf>
    <xf numFmtId="165" fontId="6" fillId="0" borderId="7" xfId="0" quotePrefix="1" applyNumberFormat="1" applyFont="1" applyFill="1" applyBorder="1" applyAlignment="1">
      <alignment horizontal="right" vertical="center" wrapText="1"/>
    </xf>
    <xf numFmtId="165" fontId="6" fillId="0" borderId="5" xfId="0" quotePrefix="1" applyNumberFormat="1" applyFont="1" applyFill="1" applyBorder="1" applyAlignment="1">
      <alignment horizontal="right" vertical="center" wrapText="1"/>
    </xf>
    <xf numFmtId="165" fontId="6" fillId="0" borderId="12" xfId="0" quotePrefix="1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F80"/>
  <sheetViews>
    <sheetView tabSelected="1" view="pageBreakPreview" topLeftCell="A49" zoomScaleNormal="80" zoomScaleSheetLayoutView="100" workbookViewId="0">
      <selection activeCell="EI49" sqref="EI49"/>
    </sheetView>
  </sheetViews>
  <sheetFormatPr defaultRowHeight="15"/>
  <cols>
    <col min="1" max="2" width="0.85546875" style="1" customWidth="1"/>
    <col min="3" max="11" width="0.7109375" style="1" customWidth="1"/>
    <col min="12" max="12" width="2.42578125" style="1" customWidth="1"/>
    <col min="13" max="25" width="0.7109375" style="1" customWidth="1"/>
    <col min="26" max="26" width="30.28515625" style="1" customWidth="1"/>
    <col min="27" max="44" width="0.7109375" style="1" customWidth="1"/>
    <col min="45" max="45" width="39.42578125" style="1" customWidth="1"/>
    <col min="46" max="46" width="9.7109375" style="1" customWidth="1"/>
    <col min="47" max="83" width="0.7109375" style="1" customWidth="1"/>
    <col min="84" max="107" width="0.7109375" style="5" customWidth="1"/>
    <col min="108" max="135" width="0.7109375" style="1" customWidth="1"/>
    <col min="136" max="136" width="3.28515625" style="1" customWidth="1"/>
    <col min="137" max="137" width="5.140625" style="1" hidden="1" customWidth="1"/>
    <col min="138" max="138" width="5.140625" style="23" customWidth="1"/>
    <col min="139" max="139" width="18.140625" style="23" customWidth="1"/>
    <col min="140" max="140" width="15.140625" style="23" customWidth="1"/>
    <col min="141" max="141" width="11.140625" style="23" bestFit="1" customWidth="1"/>
    <col min="142" max="142" width="9.140625" style="24"/>
    <col min="143" max="16384" width="9.140625" style="1"/>
  </cols>
  <sheetData>
    <row r="1" spans="2:142" s="14" customFormat="1">
      <c r="B1" s="1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12"/>
      <c r="EI1" s="12"/>
      <c r="EJ1" s="12"/>
      <c r="EK1" s="12"/>
      <c r="EL1" s="13"/>
    </row>
    <row r="2" spans="2:142" s="14" customFormat="1">
      <c r="B2" s="11"/>
      <c r="C2" s="2"/>
      <c r="D2" s="2"/>
      <c r="E2" s="2"/>
      <c r="F2" s="2"/>
      <c r="G2" s="114" t="s">
        <v>4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115" t="s">
        <v>5</v>
      </c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2"/>
      <c r="EE2" s="2"/>
      <c r="EF2" s="2"/>
      <c r="EG2" s="2"/>
      <c r="EH2" s="12"/>
      <c r="EI2" s="12"/>
      <c r="EJ2" s="12"/>
      <c r="EK2" s="12"/>
      <c r="EL2" s="13"/>
    </row>
    <row r="3" spans="2:142" s="14" customFormat="1" ht="15.75">
      <c r="B3" s="11"/>
      <c r="C3" s="2"/>
      <c r="D3" s="2"/>
      <c r="E3" s="3"/>
      <c r="F3" s="112" t="s">
        <v>6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112" t="s">
        <v>7</v>
      </c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2"/>
      <c r="EI3" s="12"/>
      <c r="EJ3" s="12"/>
      <c r="EK3" s="12"/>
      <c r="EL3" s="13"/>
    </row>
    <row r="4" spans="2:142" s="14" customFormat="1" ht="15.75">
      <c r="B4" s="11"/>
      <c r="C4" s="2"/>
      <c r="D4" s="2"/>
      <c r="E4" s="3"/>
      <c r="F4" s="112" t="str">
        <f>CO4</f>
        <v xml:space="preserve">Кричевского районного 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112" t="s">
        <v>8</v>
      </c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2"/>
      <c r="EI4" s="12"/>
      <c r="EJ4" s="12"/>
      <c r="EK4" s="12"/>
      <c r="EL4" s="13"/>
    </row>
    <row r="5" spans="2:142" s="14" customFormat="1" ht="15.75">
      <c r="B5" s="11"/>
      <c r="C5" s="2"/>
      <c r="D5" s="2"/>
      <c r="E5" s="3"/>
      <c r="F5" s="112" t="str">
        <f>CO5</f>
        <v>исполнительного комитета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112" t="s">
        <v>9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2"/>
      <c r="EI5" s="2"/>
      <c r="EJ5" s="12"/>
      <c r="EK5" s="12"/>
      <c r="EL5" s="13"/>
    </row>
    <row r="6" spans="2:142" s="14" customFormat="1" ht="15.75">
      <c r="B6" s="11"/>
      <c r="C6" s="2"/>
      <c r="D6" s="2"/>
      <c r="E6" s="3"/>
      <c r="F6" s="8"/>
      <c r="G6" s="112" t="s">
        <v>10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112" t="s">
        <v>43</v>
      </c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2"/>
      <c r="EI6" s="2"/>
      <c r="EJ6" s="12"/>
      <c r="EK6" s="12"/>
      <c r="EL6" s="13"/>
    </row>
    <row r="7" spans="2:142" s="14" customFormat="1" ht="15.75">
      <c r="B7" s="11"/>
      <c r="C7" s="2"/>
      <c r="D7" s="2"/>
      <c r="E7" s="3"/>
      <c r="F7" s="8"/>
      <c r="G7" s="112" t="s">
        <v>59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113" t="s">
        <v>60</v>
      </c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8"/>
      <c r="EH7" s="2"/>
      <c r="EI7" s="2"/>
      <c r="EJ7" s="12"/>
      <c r="EK7" s="12"/>
      <c r="EL7" s="13"/>
    </row>
    <row r="8" spans="2:142" s="14" customFormat="1" ht="9.75" customHeight="1">
      <c r="B8" s="11"/>
      <c r="C8" s="2"/>
      <c r="D8" s="2"/>
      <c r="E8" s="3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2"/>
      <c r="EI8" s="2"/>
      <c r="EJ8" s="12"/>
      <c r="EK8" s="12"/>
      <c r="EL8" s="13"/>
    </row>
    <row r="9" spans="2:142" s="14" customFormat="1" ht="15.75">
      <c r="B9" s="11"/>
      <c r="C9" s="100" t="s">
        <v>58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2"/>
      <c r="EI9" s="2"/>
      <c r="EJ9" s="12"/>
      <c r="EK9" s="12"/>
      <c r="EL9" s="13"/>
    </row>
    <row r="10" spans="2:142" s="14" customFormat="1" ht="8.25" customHeight="1">
      <c r="B10" s="11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2"/>
      <c r="EI10" s="2"/>
      <c r="EJ10" s="12"/>
      <c r="EK10" s="12"/>
      <c r="EL10" s="13"/>
    </row>
    <row r="11" spans="2:142" s="17" customFormat="1">
      <c r="B11" s="15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 t="s">
        <v>0</v>
      </c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 t="s">
        <v>12</v>
      </c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 t="s">
        <v>13</v>
      </c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104" t="s">
        <v>14</v>
      </c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44" t="s">
        <v>1</v>
      </c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2"/>
      <c r="EI11" s="2"/>
      <c r="EJ11" s="10"/>
      <c r="EK11" s="10"/>
      <c r="EL11" s="16"/>
    </row>
    <row r="12" spans="2:142" s="17" customFormat="1">
      <c r="B12" s="1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44" t="s">
        <v>15</v>
      </c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75" t="s">
        <v>16</v>
      </c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2"/>
      <c r="EI12" s="2"/>
      <c r="EJ12" s="10"/>
      <c r="EK12" s="10"/>
      <c r="EL12" s="16"/>
    </row>
    <row r="13" spans="2:142" s="17" customFormat="1">
      <c r="B13" s="15"/>
      <c r="C13" s="105" t="s">
        <v>17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2"/>
      <c r="EI13" s="2"/>
      <c r="EJ13" s="10"/>
      <c r="EK13" s="10"/>
      <c r="EL13" s="16"/>
    </row>
    <row r="14" spans="2:142" s="17" customFormat="1" ht="13.5" customHeight="1">
      <c r="B14" s="15"/>
      <c r="C14" s="85" t="s">
        <v>69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2"/>
      <c r="EI14" s="2"/>
      <c r="EJ14" s="10"/>
      <c r="EK14" s="10"/>
      <c r="EL14" s="16"/>
    </row>
    <row r="15" spans="2:142" s="17" customFormat="1" ht="15" customHeight="1">
      <c r="B15" s="15"/>
      <c r="C15" s="32" t="s">
        <v>20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106" t="s">
        <v>61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8"/>
      <c r="AT15" s="40" t="s">
        <v>3</v>
      </c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36">
        <v>1</v>
      </c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119">
        <v>2145.0300000000002</v>
      </c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1"/>
      <c r="DD15" s="43" t="s">
        <v>68</v>
      </c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97" t="s">
        <v>68</v>
      </c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9"/>
      <c r="EH15" s="18">
        <v>45</v>
      </c>
      <c r="EI15" s="19"/>
      <c r="EJ15" s="10"/>
      <c r="EK15" s="20"/>
      <c r="EL15" s="16"/>
    </row>
    <row r="16" spans="2:142" s="17" customFormat="1" ht="15" customHeight="1">
      <c r="B16" s="15"/>
      <c r="C16" s="32" t="s">
        <v>55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109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1"/>
      <c r="AT16" s="40" t="s">
        <v>3</v>
      </c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36">
        <v>2</v>
      </c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122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4"/>
      <c r="DD16" s="43" t="s">
        <v>68</v>
      </c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97" t="s">
        <v>68</v>
      </c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9"/>
      <c r="EH16" s="2"/>
      <c r="EI16" s="2"/>
      <c r="EJ16" s="10"/>
      <c r="EK16" s="10"/>
      <c r="EL16" s="16"/>
    </row>
    <row r="17" spans="2:142" s="17" customFormat="1" ht="15" customHeight="1">
      <c r="B17" s="15"/>
      <c r="C17" s="32" t="s">
        <v>24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109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1"/>
      <c r="AT17" s="40" t="s">
        <v>3</v>
      </c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36">
        <v>2</v>
      </c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122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4"/>
      <c r="DD17" s="43" t="str">
        <f t="shared" ref="DD17:DD22" si="0">DD16</f>
        <v>январь</v>
      </c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97" t="str">
        <f t="shared" ref="DR17:DR43" si="1">DR16</f>
        <v>январь</v>
      </c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9"/>
      <c r="EH17" s="2"/>
      <c r="EI17" s="2"/>
      <c r="EJ17" s="10"/>
      <c r="EK17" s="10"/>
      <c r="EL17" s="16"/>
    </row>
    <row r="18" spans="2:142" s="17" customFormat="1" ht="15" customHeight="1">
      <c r="B18" s="15"/>
      <c r="C18" s="32" t="s">
        <v>62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109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1"/>
      <c r="AT18" s="40" t="s">
        <v>3</v>
      </c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36">
        <v>1</v>
      </c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122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4"/>
      <c r="DD18" s="43" t="str">
        <f t="shared" si="0"/>
        <v>январь</v>
      </c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97" t="str">
        <f t="shared" si="1"/>
        <v>январь</v>
      </c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9"/>
      <c r="EH18" s="2"/>
      <c r="EI18" s="2"/>
      <c r="EJ18" s="10"/>
      <c r="EK18" s="10"/>
      <c r="EL18" s="16"/>
    </row>
    <row r="19" spans="2:142" s="17" customFormat="1" ht="15" customHeight="1">
      <c r="B19" s="15"/>
      <c r="C19" s="32" t="s">
        <v>45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109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1"/>
      <c r="AT19" s="40" t="s">
        <v>3</v>
      </c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36">
        <v>1</v>
      </c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122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4"/>
      <c r="DD19" s="43" t="str">
        <f t="shared" si="0"/>
        <v>январь</v>
      </c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97" t="str">
        <f t="shared" si="1"/>
        <v>январь</v>
      </c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9"/>
      <c r="EH19" s="2"/>
      <c r="EI19" s="2"/>
      <c r="EJ19" s="10"/>
      <c r="EK19" s="10"/>
      <c r="EL19" s="16"/>
    </row>
    <row r="20" spans="2:142" s="17" customFormat="1" ht="15" customHeight="1">
      <c r="B20" s="15"/>
      <c r="C20" s="32" t="s">
        <v>50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109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1"/>
      <c r="AT20" s="40" t="s">
        <v>3</v>
      </c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36">
        <v>1</v>
      </c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122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4"/>
      <c r="DD20" s="43" t="str">
        <f t="shared" si="0"/>
        <v>январь</v>
      </c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97" t="str">
        <f t="shared" si="1"/>
        <v>январь</v>
      </c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9"/>
      <c r="EH20" s="2"/>
      <c r="EI20" s="2"/>
      <c r="EJ20" s="10"/>
      <c r="EK20" s="10"/>
      <c r="EL20" s="16"/>
    </row>
    <row r="21" spans="2:142" s="17" customFormat="1" ht="15" customHeight="1">
      <c r="B21" s="15"/>
      <c r="C21" s="32" t="s">
        <v>36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109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1"/>
      <c r="AT21" s="40" t="s">
        <v>3</v>
      </c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36">
        <v>2</v>
      </c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122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4"/>
      <c r="DD21" s="43" t="str">
        <f t="shared" si="0"/>
        <v>январь</v>
      </c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97" t="str">
        <f t="shared" si="1"/>
        <v>январь</v>
      </c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26"/>
      <c r="EH21" s="2"/>
      <c r="EI21" s="2"/>
      <c r="EJ21" s="10"/>
      <c r="EK21" s="10"/>
      <c r="EL21" s="16"/>
    </row>
    <row r="22" spans="2:142" s="17" customFormat="1" ht="15" customHeight="1">
      <c r="B22" s="15"/>
      <c r="C22" s="32" t="s">
        <v>34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109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1"/>
      <c r="AT22" s="40" t="s">
        <v>3</v>
      </c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36">
        <v>1</v>
      </c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122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4"/>
      <c r="DD22" s="43" t="str">
        <f t="shared" si="0"/>
        <v>январь</v>
      </c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97" t="str">
        <f t="shared" si="1"/>
        <v>январь</v>
      </c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26"/>
      <c r="EH22" s="2"/>
      <c r="EI22" s="2"/>
      <c r="EJ22" s="10"/>
      <c r="EK22" s="10"/>
      <c r="EL22" s="16"/>
    </row>
    <row r="23" spans="2:142" s="17" customFormat="1" ht="15" customHeight="1">
      <c r="B23" s="15"/>
      <c r="C23" s="32" t="s">
        <v>30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09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1"/>
      <c r="AT23" s="40" t="s">
        <v>3</v>
      </c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36">
        <v>1</v>
      </c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122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4"/>
      <c r="DD23" s="43" t="str">
        <f t="shared" ref="DD23:DD43" si="2">DD22</f>
        <v>январь</v>
      </c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97" t="str">
        <f t="shared" si="1"/>
        <v>январь</v>
      </c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26"/>
      <c r="EH23" s="2"/>
      <c r="EI23" s="2"/>
      <c r="EJ23" s="10"/>
      <c r="EK23" s="10"/>
      <c r="EL23" s="16"/>
    </row>
    <row r="24" spans="2:142" s="17" customFormat="1" ht="15" customHeight="1">
      <c r="B24" s="15"/>
      <c r="C24" s="32" t="s">
        <v>31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09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1"/>
      <c r="AT24" s="40" t="s">
        <v>3</v>
      </c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36">
        <v>5</v>
      </c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122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4"/>
      <c r="DD24" s="43" t="str">
        <f t="shared" si="2"/>
        <v>январь</v>
      </c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97" t="str">
        <f t="shared" si="1"/>
        <v>январь</v>
      </c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26"/>
      <c r="EH24" s="2"/>
      <c r="EI24" s="2"/>
      <c r="EJ24" s="10"/>
      <c r="EK24" s="10"/>
      <c r="EL24" s="16"/>
    </row>
    <row r="25" spans="2:142" s="17" customFormat="1" ht="15" customHeight="1">
      <c r="B25" s="15"/>
      <c r="C25" s="32" t="s">
        <v>21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109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1"/>
      <c r="AT25" s="40" t="s">
        <v>3</v>
      </c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36">
        <v>1</v>
      </c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122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4"/>
      <c r="DD25" s="43" t="str">
        <f t="shared" si="2"/>
        <v>январь</v>
      </c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97" t="str">
        <f t="shared" si="1"/>
        <v>январь</v>
      </c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26"/>
      <c r="EH25" s="2"/>
      <c r="EI25" s="2"/>
      <c r="EJ25" s="10"/>
      <c r="EK25" s="10"/>
      <c r="EL25" s="16"/>
    </row>
    <row r="26" spans="2:142" s="17" customFormat="1" ht="15" customHeight="1">
      <c r="B26" s="15"/>
      <c r="C26" s="32" t="s">
        <v>27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109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1"/>
      <c r="AT26" s="40" t="s">
        <v>3</v>
      </c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36">
        <v>3</v>
      </c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122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4"/>
      <c r="DD26" s="43" t="str">
        <f t="shared" si="2"/>
        <v>январь</v>
      </c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97" t="str">
        <f t="shared" si="1"/>
        <v>январь</v>
      </c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26"/>
      <c r="EH26" s="2"/>
      <c r="EI26" s="2"/>
      <c r="EJ26" s="10"/>
      <c r="EK26" s="10"/>
      <c r="EL26" s="16"/>
    </row>
    <row r="27" spans="2:142" s="17" customFormat="1" ht="15" customHeight="1">
      <c r="B27" s="15"/>
      <c r="C27" s="32" t="s">
        <v>33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109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1"/>
      <c r="AT27" s="40" t="s">
        <v>3</v>
      </c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36">
        <v>1</v>
      </c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122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4"/>
      <c r="DD27" s="43" t="str">
        <f t="shared" si="2"/>
        <v>январь</v>
      </c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97" t="str">
        <f t="shared" si="1"/>
        <v>январь</v>
      </c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26"/>
      <c r="EH27" s="2"/>
      <c r="EI27" s="2"/>
      <c r="EJ27" s="10"/>
      <c r="EK27" s="10"/>
      <c r="EL27" s="16"/>
    </row>
    <row r="28" spans="2:142" s="17" customFormat="1" ht="15" customHeight="1">
      <c r="B28" s="15"/>
      <c r="C28" s="32" t="s">
        <v>19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109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1"/>
      <c r="AT28" s="40" t="s">
        <v>3</v>
      </c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36">
        <v>2</v>
      </c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122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4"/>
      <c r="DD28" s="43" t="str">
        <f t="shared" si="2"/>
        <v>январь</v>
      </c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97" t="str">
        <f t="shared" si="1"/>
        <v>январь</v>
      </c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26"/>
      <c r="EH28" s="2"/>
      <c r="EI28" s="2"/>
      <c r="EJ28" s="10"/>
      <c r="EK28" s="10"/>
      <c r="EL28" s="16"/>
    </row>
    <row r="29" spans="2:142" s="17" customFormat="1" ht="15" customHeight="1">
      <c r="B29" s="15"/>
      <c r="C29" s="32" t="s">
        <v>63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109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1"/>
      <c r="AT29" s="40" t="s">
        <v>3</v>
      </c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36">
        <v>1</v>
      </c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122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4"/>
      <c r="DD29" s="43" t="str">
        <f t="shared" si="2"/>
        <v>январь</v>
      </c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97" t="str">
        <f t="shared" si="1"/>
        <v>январь</v>
      </c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9"/>
      <c r="EH29" s="2"/>
      <c r="EI29" s="2"/>
      <c r="EJ29" s="10"/>
      <c r="EK29" s="10"/>
      <c r="EL29" s="16"/>
    </row>
    <row r="30" spans="2:142" s="17" customFormat="1" ht="15" customHeight="1">
      <c r="B30" s="15"/>
      <c r="C30" s="32" t="s">
        <v>57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109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1"/>
      <c r="AT30" s="40" t="s">
        <v>3</v>
      </c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36">
        <v>1</v>
      </c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122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4"/>
      <c r="DD30" s="43" t="str">
        <f t="shared" si="2"/>
        <v>январь</v>
      </c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97" t="str">
        <f t="shared" si="1"/>
        <v>январь</v>
      </c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9"/>
      <c r="EH30" s="2"/>
      <c r="EI30" s="2"/>
      <c r="EJ30" s="10"/>
      <c r="EK30" s="10"/>
      <c r="EL30" s="16"/>
    </row>
    <row r="31" spans="2:142" s="17" customFormat="1" ht="15" customHeight="1">
      <c r="B31" s="15"/>
      <c r="C31" s="32" t="s">
        <v>52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109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1"/>
      <c r="AT31" s="40" t="s">
        <v>3</v>
      </c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36">
        <v>1</v>
      </c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122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4"/>
      <c r="DD31" s="43" t="str">
        <f t="shared" si="2"/>
        <v>январь</v>
      </c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97" t="str">
        <f t="shared" si="1"/>
        <v>январь</v>
      </c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9"/>
      <c r="EH31" s="2"/>
      <c r="EI31" s="2"/>
      <c r="EJ31" s="10"/>
      <c r="EK31" s="10"/>
      <c r="EL31" s="16"/>
    </row>
    <row r="32" spans="2:142" s="17" customFormat="1" ht="15" customHeight="1">
      <c r="B32" s="15"/>
      <c r="C32" s="32" t="s">
        <v>37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109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1"/>
      <c r="AT32" s="40" t="s">
        <v>3</v>
      </c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36">
        <v>4</v>
      </c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122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4"/>
      <c r="DD32" s="43" t="str">
        <f t="shared" si="2"/>
        <v>январь</v>
      </c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97" t="str">
        <f t="shared" si="1"/>
        <v>январь</v>
      </c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26"/>
      <c r="EH32" s="2"/>
      <c r="EI32" s="2"/>
      <c r="EJ32" s="10"/>
      <c r="EK32" s="10"/>
      <c r="EL32" s="16"/>
    </row>
    <row r="33" spans="2:142" s="17" customFormat="1" ht="15" customHeight="1">
      <c r="B33" s="15"/>
      <c r="C33" s="32" t="s">
        <v>35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109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1"/>
      <c r="AT33" s="116" t="s">
        <v>3</v>
      </c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8"/>
      <c r="BH33" s="78">
        <v>1</v>
      </c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80"/>
      <c r="CF33" s="122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4"/>
      <c r="DD33" s="43" t="str">
        <f t="shared" si="2"/>
        <v>январь</v>
      </c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97" t="str">
        <f t="shared" si="1"/>
        <v>январь</v>
      </c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26"/>
      <c r="EH33" s="2"/>
      <c r="EI33" s="2"/>
      <c r="EJ33" s="10"/>
      <c r="EK33" s="10"/>
      <c r="EL33" s="16"/>
    </row>
    <row r="34" spans="2:142" s="17" customFormat="1" ht="15" customHeight="1">
      <c r="B34" s="15"/>
      <c r="C34" s="32" t="s">
        <v>26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10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1"/>
      <c r="AT34" s="40" t="s">
        <v>3</v>
      </c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36">
        <v>2</v>
      </c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122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4"/>
      <c r="DD34" s="43" t="str">
        <f t="shared" si="2"/>
        <v>январь</v>
      </c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97" t="str">
        <f t="shared" si="1"/>
        <v>январь</v>
      </c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26"/>
      <c r="EH34" s="2"/>
      <c r="EI34" s="2"/>
      <c r="EJ34" s="10"/>
      <c r="EK34" s="10"/>
      <c r="EL34" s="16"/>
    </row>
    <row r="35" spans="2:142" s="17" customFormat="1" ht="15" customHeight="1">
      <c r="B35" s="15"/>
      <c r="C35" s="32" t="s">
        <v>64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109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1"/>
      <c r="AT35" s="116" t="s">
        <v>3</v>
      </c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8"/>
      <c r="BH35" s="78">
        <v>2</v>
      </c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80"/>
      <c r="CF35" s="122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4"/>
      <c r="DD35" s="43" t="str">
        <f t="shared" si="2"/>
        <v>январь</v>
      </c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97" t="str">
        <f t="shared" si="1"/>
        <v>январь</v>
      </c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26"/>
      <c r="EH35" s="2"/>
      <c r="EI35" s="2"/>
      <c r="EJ35" s="10"/>
      <c r="EK35" s="10"/>
      <c r="EL35" s="16"/>
    </row>
    <row r="36" spans="2:142" s="17" customFormat="1" ht="15" customHeight="1">
      <c r="B36" s="15"/>
      <c r="C36" s="32" t="s">
        <v>41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109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1"/>
      <c r="AT36" s="40" t="s">
        <v>3</v>
      </c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36">
        <v>1</v>
      </c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122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4"/>
      <c r="DD36" s="43" t="str">
        <f t="shared" si="2"/>
        <v>январь</v>
      </c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97" t="str">
        <f t="shared" si="1"/>
        <v>январь</v>
      </c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26"/>
      <c r="EH36" s="2"/>
      <c r="EI36" s="2"/>
      <c r="EJ36" s="10"/>
      <c r="EK36" s="10"/>
      <c r="EL36" s="16"/>
    </row>
    <row r="37" spans="2:142" s="17" customFormat="1" ht="15" customHeight="1">
      <c r="B37" s="15"/>
      <c r="C37" s="32" t="s">
        <v>25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109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1"/>
      <c r="AT37" s="116" t="s">
        <v>3</v>
      </c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8"/>
      <c r="BH37" s="78">
        <v>2</v>
      </c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80"/>
      <c r="CF37" s="122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4"/>
      <c r="DD37" s="43" t="str">
        <f t="shared" si="2"/>
        <v>январь</v>
      </c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97" t="str">
        <f t="shared" si="1"/>
        <v>январь</v>
      </c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26"/>
      <c r="EH37" s="2"/>
      <c r="EI37" s="2"/>
      <c r="EJ37" s="10"/>
      <c r="EK37" s="10"/>
      <c r="EL37" s="16"/>
    </row>
    <row r="38" spans="2:142" s="17" customFormat="1" ht="15" customHeight="1">
      <c r="B38" s="15"/>
      <c r="C38" s="32" t="s">
        <v>54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109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1"/>
      <c r="AT38" s="40" t="s">
        <v>3</v>
      </c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36">
        <v>1</v>
      </c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122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4"/>
      <c r="DD38" s="43" t="str">
        <f t="shared" si="2"/>
        <v>январь</v>
      </c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97" t="str">
        <f t="shared" si="1"/>
        <v>январь</v>
      </c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26"/>
      <c r="EH38" s="2"/>
      <c r="EI38" s="2"/>
      <c r="EJ38" s="10"/>
      <c r="EK38" s="10"/>
      <c r="EL38" s="16"/>
    </row>
    <row r="39" spans="2:142" s="17" customFormat="1" ht="15" customHeight="1">
      <c r="B39" s="15"/>
      <c r="C39" s="32" t="s">
        <v>53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09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1"/>
      <c r="AT39" s="116" t="s">
        <v>3</v>
      </c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8"/>
      <c r="BH39" s="78">
        <v>2</v>
      </c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80"/>
      <c r="CF39" s="122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4"/>
      <c r="DD39" s="43" t="str">
        <f t="shared" si="2"/>
        <v>январь</v>
      </c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97" t="str">
        <f t="shared" si="1"/>
        <v>январь</v>
      </c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26"/>
      <c r="EH39" s="2"/>
      <c r="EI39" s="2"/>
      <c r="EJ39" s="10"/>
      <c r="EK39" s="10"/>
      <c r="EL39" s="16"/>
    </row>
    <row r="40" spans="2:142" s="17" customFormat="1" ht="15" customHeight="1">
      <c r="B40" s="15"/>
      <c r="C40" s="32" t="s">
        <v>29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109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1"/>
      <c r="AT40" s="40" t="s">
        <v>3</v>
      </c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36">
        <v>1</v>
      </c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122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4"/>
      <c r="DD40" s="43" t="str">
        <f t="shared" si="2"/>
        <v>январь</v>
      </c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97" t="str">
        <f t="shared" si="1"/>
        <v>январь</v>
      </c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26"/>
      <c r="EH40" s="2"/>
      <c r="EI40" s="2"/>
      <c r="EJ40" s="10"/>
      <c r="EK40" s="10"/>
      <c r="EL40" s="16"/>
    </row>
    <row r="41" spans="2:142" s="17" customFormat="1" ht="15" customHeight="1">
      <c r="B41" s="15"/>
      <c r="C41" s="32" t="s">
        <v>65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109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1"/>
      <c r="AT41" s="116" t="s">
        <v>3</v>
      </c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8"/>
      <c r="BH41" s="78">
        <v>4</v>
      </c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80"/>
      <c r="CF41" s="122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4"/>
      <c r="DD41" s="43" t="str">
        <f t="shared" si="2"/>
        <v>январь</v>
      </c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97" t="str">
        <f t="shared" si="1"/>
        <v>январь</v>
      </c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26"/>
      <c r="EH41" s="2"/>
      <c r="EI41" s="2"/>
      <c r="EJ41" s="10"/>
      <c r="EK41" s="10"/>
      <c r="EL41" s="16"/>
    </row>
    <row r="42" spans="2:142" s="17" customFormat="1" ht="15" customHeight="1">
      <c r="B42" s="15"/>
      <c r="C42" s="32" t="s">
        <v>66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109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1"/>
      <c r="AT42" s="40" t="s">
        <v>3</v>
      </c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36">
        <v>2</v>
      </c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122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4"/>
      <c r="DD42" s="43" t="str">
        <f t="shared" si="2"/>
        <v>январь</v>
      </c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97" t="str">
        <f t="shared" si="1"/>
        <v>январь</v>
      </c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26"/>
      <c r="EH42" s="2"/>
      <c r="EI42" s="2"/>
      <c r="EJ42" s="10"/>
      <c r="EK42" s="10"/>
      <c r="EL42" s="16"/>
    </row>
    <row r="43" spans="2:142" s="17" customFormat="1" ht="15" customHeight="1">
      <c r="B43" s="15"/>
      <c r="C43" s="32" t="s">
        <v>67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109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1"/>
      <c r="AT43" s="40" t="s">
        <v>3</v>
      </c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36">
        <v>1</v>
      </c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125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7"/>
      <c r="DD43" s="43" t="str">
        <f t="shared" si="2"/>
        <v>январь</v>
      </c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97" t="str">
        <f t="shared" si="1"/>
        <v>январь</v>
      </c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9"/>
      <c r="EH43" s="2"/>
      <c r="EI43" s="2"/>
      <c r="EJ43" s="10"/>
      <c r="EK43" s="10"/>
      <c r="EL43" s="16"/>
    </row>
    <row r="44" spans="2:142" s="17" customFormat="1">
      <c r="B44" s="15"/>
      <c r="C44" s="85" t="s">
        <v>18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7" t="s">
        <v>3</v>
      </c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9">
        <f>SUM(BH15:CE43)</f>
        <v>50</v>
      </c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42">
        <f>SUM(CF15:DC43)</f>
        <v>2145.0300000000002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2"/>
      <c r="EI44" s="2"/>
      <c r="EJ44" s="10"/>
      <c r="EK44" s="10"/>
      <c r="EL44" s="16"/>
    </row>
    <row r="45" spans="2:142" s="17" customFormat="1" ht="30" customHeight="1">
      <c r="B45" s="15"/>
      <c r="C45" s="94" t="s">
        <v>51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6"/>
      <c r="EG45" s="27"/>
      <c r="EH45" s="2"/>
      <c r="EI45" s="2"/>
      <c r="EJ45" s="10"/>
      <c r="EK45" s="10"/>
      <c r="EL45" s="16"/>
    </row>
    <row r="46" spans="2:142" s="17" customFormat="1">
      <c r="B46" s="15"/>
      <c r="C46" s="32" t="s">
        <v>52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 t="s">
        <v>3</v>
      </c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6">
        <v>1</v>
      </c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7">
        <v>129000.26</v>
      </c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8" t="s">
        <v>72</v>
      </c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8" t="s">
        <v>72</v>
      </c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27"/>
      <c r="EH46" s="2"/>
      <c r="EI46" s="2"/>
      <c r="EJ46" s="10"/>
      <c r="EK46" s="10"/>
      <c r="EL46" s="16"/>
    </row>
    <row r="47" spans="2:142" s="17" customFormat="1">
      <c r="B47" s="15"/>
      <c r="C47" s="91" t="s">
        <v>18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66" t="str">
        <f>AT46</f>
        <v>шт</v>
      </c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92">
        <f>BH46</f>
        <v>1</v>
      </c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3">
        <f>CF46</f>
        <v>129000.26</v>
      </c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38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8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27"/>
      <c r="EH47" s="2"/>
      <c r="EI47" s="2"/>
      <c r="EJ47" s="10"/>
      <c r="EK47" s="10"/>
      <c r="EL47" s="16"/>
    </row>
    <row r="48" spans="2:142" s="17" customFormat="1" ht="46.5" customHeight="1">
      <c r="B48" s="15"/>
      <c r="C48" s="85" t="s">
        <v>70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2"/>
      <c r="EI48" s="2"/>
      <c r="EJ48" s="10"/>
      <c r="EK48" s="10"/>
      <c r="EL48" s="16"/>
    </row>
    <row r="49" spans="2:162" s="17" customFormat="1" ht="15" customHeight="1">
      <c r="B49" s="15"/>
      <c r="C49" s="29" t="s">
        <v>71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1"/>
      <c r="EH49" s="2"/>
      <c r="EI49" s="2"/>
      <c r="EJ49" s="10"/>
      <c r="EK49" s="10"/>
      <c r="EL49" s="16"/>
    </row>
    <row r="50" spans="2:162" s="17" customFormat="1" ht="14.25" customHeight="1">
      <c r="B50" s="15"/>
      <c r="C50" s="32" t="s">
        <v>38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3" t="s">
        <v>71</v>
      </c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 t="s">
        <v>3</v>
      </c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6">
        <v>5</v>
      </c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7">
        <v>6351.22</v>
      </c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8" t="s">
        <v>68</v>
      </c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8" t="s">
        <v>68</v>
      </c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2"/>
      <c r="EI50" s="2"/>
      <c r="EJ50" s="10"/>
      <c r="EK50" s="10"/>
      <c r="EL50" s="16"/>
    </row>
    <row r="51" spans="2:162" s="17" customFormat="1" ht="12.75" customHeight="1">
      <c r="B51" s="15"/>
      <c r="C51" s="32" t="s">
        <v>18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34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41">
        <f>SUM(BH50:CE50)</f>
        <v>5</v>
      </c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2">
        <f>SUM(CF50:DC50)</f>
        <v>6351.22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3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3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2"/>
      <c r="EI51" s="2"/>
      <c r="EJ51" s="10"/>
      <c r="EK51" s="10"/>
      <c r="EL51" s="16"/>
    </row>
    <row r="52" spans="2:162" s="17" customFormat="1" ht="29.25" customHeight="1">
      <c r="B52" s="15"/>
      <c r="C52" s="85" t="s">
        <v>47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12"/>
      <c r="EI52" s="21"/>
      <c r="EJ52" s="10"/>
      <c r="EK52" s="10"/>
      <c r="EL52" s="22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2:162" s="17" customFormat="1" ht="24.75" customHeight="1">
      <c r="B53" s="15"/>
      <c r="C53" s="74" t="s">
        <v>23</v>
      </c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128" t="s">
        <v>22</v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30"/>
      <c r="AT53" s="40" t="s">
        <v>2</v>
      </c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6">
        <v>15</v>
      </c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137">
        <v>691.89</v>
      </c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9"/>
      <c r="DD53" s="73" t="s">
        <v>68</v>
      </c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3" t="s">
        <v>68</v>
      </c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12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</row>
    <row r="54" spans="2:162" s="17" customFormat="1" ht="15" customHeight="1">
      <c r="B54" s="15"/>
      <c r="C54" s="85" t="s">
        <v>18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7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>
        <f>SUM(BH53:CE53)</f>
        <v>15</v>
      </c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42">
        <f>CF53</f>
        <v>691.89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I54" s="2"/>
      <c r="EJ54" s="10"/>
      <c r="EK54" s="10"/>
      <c r="EL54" s="16"/>
    </row>
    <row r="55" spans="2:162" ht="36.75" customHeight="1">
      <c r="C55" s="63" t="s">
        <v>48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5"/>
      <c r="EG55" s="6"/>
    </row>
    <row r="56" spans="2:162" ht="15" customHeight="1">
      <c r="C56" s="81" t="s">
        <v>57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3"/>
      <c r="AA56" s="146" t="s">
        <v>49</v>
      </c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8"/>
      <c r="AT56" s="34" t="s">
        <v>3</v>
      </c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78">
        <v>1</v>
      </c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80"/>
      <c r="CF56" s="137">
        <f>223000.6-898.74</f>
        <v>222101.86000000002</v>
      </c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9"/>
      <c r="DD56" s="51" t="s">
        <v>68</v>
      </c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1" t="s">
        <v>77</v>
      </c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6"/>
    </row>
    <row r="57" spans="2:162">
      <c r="C57" s="81" t="s">
        <v>46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3"/>
      <c r="AA57" s="149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1"/>
      <c r="AT57" s="34" t="s">
        <v>3</v>
      </c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78">
        <v>1</v>
      </c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80"/>
      <c r="CF57" s="140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2"/>
      <c r="DD57" s="51" t="str">
        <f t="shared" ref="DD57:DD63" si="3">DD56</f>
        <v>январь</v>
      </c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1" t="str">
        <f t="shared" ref="DR57:DR63" si="4">DR56</f>
        <v>май</v>
      </c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6"/>
    </row>
    <row r="58" spans="2:162">
      <c r="C58" s="81" t="s">
        <v>37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3"/>
      <c r="AA58" s="149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1"/>
      <c r="AT58" s="34" t="s">
        <v>3</v>
      </c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78">
        <v>1</v>
      </c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80"/>
      <c r="CF58" s="140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2"/>
      <c r="DD58" s="51" t="str">
        <f t="shared" si="3"/>
        <v>январь</v>
      </c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1" t="str">
        <f t="shared" si="4"/>
        <v>май</v>
      </c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6"/>
    </row>
    <row r="59" spans="2:162">
      <c r="C59" s="81" t="s">
        <v>40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3"/>
      <c r="AA59" s="149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1"/>
      <c r="AT59" s="34" t="s">
        <v>3</v>
      </c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78">
        <v>1</v>
      </c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80"/>
      <c r="CF59" s="140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2"/>
      <c r="DD59" s="51" t="str">
        <f t="shared" si="3"/>
        <v>январь</v>
      </c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1" t="str">
        <f t="shared" si="4"/>
        <v>май</v>
      </c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6"/>
    </row>
    <row r="60" spans="2:162">
      <c r="C60" s="81" t="s">
        <v>81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3"/>
      <c r="AA60" s="149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1"/>
      <c r="AT60" s="34" t="s">
        <v>3</v>
      </c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78">
        <v>1</v>
      </c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80"/>
      <c r="CF60" s="140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2"/>
      <c r="DD60" s="51" t="str">
        <f t="shared" si="3"/>
        <v>январь</v>
      </c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1" t="str">
        <f t="shared" si="4"/>
        <v>май</v>
      </c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6"/>
    </row>
    <row r="61" spans="2:162">
      <c r="C61" s="81" t="s">
        <v>82</v>
      </c>
      <c r="D61" s="82" t="s">
        <v>78</v>
      </c>
      <c r="E61" s="82" t="s">
        <v>78</v>
      </c>
      <c r="F61" s="82" t="s">
        <v>78</v>
      </c>
      <c r="G61" s="82" t="s">
        <v>78</v>
      </c>
      <c r="H61" s="82" t="s">
        <v>78</v>
      </c>
      <c r="I61" s="82" t="s">
        <v>78</v>
      </c>
      <c r="J61" s="82" t="s">
        <v>78</v>
      </c>
      <c r="K61" s="82" t="s">
        <v>78</v>
      </c>
      <c r="L61" s="82" t="s">
        <v>78</v>
      </c>
      <c r="M61" s="82" t="s">
        <v>78</v>
      </c>
      <c r="N61" s="82" t="s">
        <v>78</v>
      </c>
      <c r="O61" s="82" t="s">
        <v>78</v>
      </c>
      <c r="P61" s="82" t="s">
        <v>78</v>
      </c>
      <c r="Q61" s="82" t="s">
        <v>78</v>
      </c>
      <c r="R61" s="82" t="s">
        <v>78</v>
      </c>
      <c r="S61" s="82" t="s">
        <v>78</v>
      </c>
      <c r="T61" s="82" t="s">
        <v>78</v>
      </c>
      <c r="U61" s="82" t="s">
        <v>78</v>
      </c>
      <c r="V61" s="82" t="s">
        <v>78</v>
      </c>
      <c r="W61" s="82" t="s">
        <v>78</v>
      </c>
      <c r="X61" s="82" t="s">
        <v>78</v>
      </c>
      <c r="Y61" s="82" t="s">
        <v>78</v>
      </c>
      <c r="Z61" s="83" t="s">
        <v>78</v>
      </c>
      <c r="AA61" s="149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1"/>
      <c r="AT61" s="34" t="s">
        <v>3</v>
      </c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78">
        <v>1</v>
      </c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80"/>
      <c r="CF61" s="140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2"/>
      <c r="DD61" s="51" t="str">
        <f t="shared" si="3"/>
        <v>январь</v>
      </c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1" t="str">
        <f t="shared" si="4"/>
        <v>май</v>
      </c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6"/>
    </row>
    <row r="62" spans="2:162">
      <c r="C62" s="81" t="s">
        <v>83</v>
      </c>
      <c r="D62" s="82" t="s">
        <v>79</v>
      </c>
      <c r="E62" s="82" t="s">
        <v>79</v>
      </c>
      <c r="F62" s="82" t="s">
        <v>79</v>
      </c>
      <c r="G62" s="82" t="s">
        <v>79</v>
      </c>
      <c r="H62" s="82" t="s">
        <v>79</v>
      </c>
      <c r="I62" s="82" t="s">
        <v>79</v>
      </c>
      <c r="J62" s="82" t="s">
        <v>79</v>
      </c>
      <c r="K62" s="82" t="s">
        <v>79</v>
      </c>
      <c r="L62" s="82" t="s">
        <v>79</v>
      </c>
      <c r="M62" s="82" t="s">
        <v>79</v>
      </c>
      <c r="N62" s="82" t="s">
        <v>79</v>
      </c>
      <c r="O62" s="82" t="s">
        <v>79</v>
      </c>
      <c r="P62" s="82" t="s">
        <v>79</v>
      </c>
      <c r="Q62" s="82" t="s">
        <v>79</v>
      </c>
      <c r="R62" s="82" t="s">
        <v>79</v>
      </c>
      <c r="S62" s="82" t="s">
        <v>79</v>
      </c>
      <c r="T62" s="82" t="s">
        <v>79</v>
      </c>
      <c r="U62" s="82" t="s">
        <v>79</v>
      </c>
      <c r="V62" s="82" t="s">
        <v>79</v>
      </c>
      <c r="W62" s="82" t="s">
        <v>79</v>
      </c>
      <c r="X62" s="82" t="s">
        <v>79</v>
      </c>
      <c r="Y62" s="82" t="s">
        <v>79</v>
      </c>
      <c r="Z62" s="83" t="s">
        <v>79</v>
      </c>
      <c r="AA62" s="149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1"/>
      <c r="AT62" s="34" t="s">
        <v>3</v>
      </c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78">
        <v>1</v>
      </c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80"/>
      <c r="CF62" s="140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2"/>
      <c r="DD62" s="51" t="str">
        <f t="shared" si="3"/>
        <v>январь</v>
      </c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1" t="str">
        <f t="shared" si="4"/>
        <v>май</v>
      </c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6"/>
    </row>
    <row r="63" spans="2:162">
      <c r="C63" s="81" t="s">
        <v>39</v>
      </c>
      <c r="D63" s="82" t="s">
        <v>80</v>
      </c>
      <c r="E63" s="82" t="s">
        <v>80</v>
      </c>
      <c r="F63" s="82" t="s">
        <v>80</v>
      </c>
      <c r="G63" s="82" t="s">
        <v>80</v>
      </c>
      <c r="H63" s="82" t="s">
        <v>80</v>
      </c>
      <c r="I63" s="82" t="s">
        <v>80</v>
      </c>
      <c r="J63" s="82" t="s">
        <v>80</v>
      </c>
      <c r="K63" s="82" t="s">
        <v>80</v>
      </c>
      <c r="L63" s="82" t="s">
        <v>80</v>
      </c>
      <c r="M63" s="82" t="s">
        <v>80</v>
      </c>
      <c r="N63" s="82" t="s">
        <v>80</v>
      </c>
      <c r="O63" s="82" t="s">
        <v>80</v>
      </c>
      <c r="P63" s="82" t="s">
        <v>80</v>
      </c>
      <c r="Q63" s="82" t="s">
        <v>80</v>
      </c>
      <c r="R63" s="82" t="s">
        <v>80</v>
      </c>
      <c r="S63" s="82" t="s">
        <v>80</v>
      </c>
      <c r="T63" s="82" t="s">
        <v>80</v>
      </c>
      <c r="U63" s="82" t="s">
        <v>80</v>
      </c>
      <c r="V63" s="82" t="s">
        <v>80</v>
      </c>
      <c r="W63" s="82" t="s">
        <v>80</v>
      </c>
      <c r="X63" s="82" t="s">
        <v>80</v>
      </c>
      <c r="Y63" s="82" t="s">
        <v>80</v>
      </c>
      <c r="Z63" s="83" t="s">
        <v>80</v>
      </c>
      <c r="AA63" s="152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4"/>
      <c r="AT63" s="34" t="s">
        <v>3</v>
      </c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78">
        <v>1</v>
      </c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80"/>
      <c r="CF63" s="143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5"/>
      <c r="DD63" s="51" t="str">
        <f t="shared" si="3"/>
        <v>январь</v>
      </c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1" t="str">
        <f t="shared" si="4"/>
        <v>май</v>
      </c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6"/>
    </row>
    <row r="64" spans="2:162" ht="15" customHeight="1">
      <c r="C64" s="63" t="s">
        <v>18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6" t="s">
        <v>3</v>
      </c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8">
        <f>SUM(BH56:CE63)</f>
        <v>8</v>
      </c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70"/>
      <c r="CF64" s="71">
        <f>CF56</f>
        <v>222101.86000000002</v>
      </c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51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1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7"/>
    </row>
    <row r="65" spans="1:162" ht="15" customHeight="1">
      <c r="C65" s="63" t="s">
        <v>73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5"/>
      <c r="EG65" s="9"/>
    </row>
    <row r="66" spans="1:162" ht="15" customHeight="1">
      <c r="C66" s="74" t="s">
        <v>74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128" t="s">
        <v>76</v>
      </c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30"/>
      <c r="AT66" s="40" t="s">
        <v>3</v>
      </c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6">
        <v>1</v>
      </c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137">
        <v>28000</v>
      </c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9"/>
      <c r="DD66" s="73" t="s">
        <v>68</v>
      </c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3" t="s">
        <v>72</v>
      </c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9"/>
    </row>
    <row r="67" spans="1:162" ht="15" customHeight="1">
      <c r="C67" s="74" t="s">
        <v>32</v>
      </c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131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3"/>
      <c r="AT67" s="40" t="s">
        <v>3</v>
      </c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6">
        <v>1</v>
      </c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140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2"/>
      <c r="DD67" s="73" t="s">
        <v>68</v>
      </c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3" t="s">
        <v>72</v>
      </c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9"/>
    </row>
    <row r="68" spans="1:162" ht="15" customHeight="1">
      <c r="C68" s="74" t="s">
        <v>56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131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3"/>
      <c r="AT68" s="40" t="s">
        <v>3</v>
      </c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6">
        <v>1</v>
      </c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140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2"/>
      <c r="DD68" s="73" t="s">
        <v>68</v>
      </c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3" t="s">
        <v>72</v>
      </c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9"/>
    </row>
    <row r="69" spans="1:162" ht="15" customHeight="1">
      <c r="C69" s="74" t="s">
        <v>75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134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6"/>
      <c r="AT69" s="40" t="s">
        <v>3</v>
      </c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6">
        <v>1</v>
      </c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143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5"/>
      <c r="DD69" s="73" t="s">
        <v>68</v>
      </c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3" t="s">
        <v>72</v>
      </c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9"/>
    </row>
    <row r="70" spans="1:162" ht="15" customHeight="1">
      <c r="C70" s="63" t="str">
        <f>C64</f>
        <v>итого: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6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8">
        <f>SUM(BH66:CE69)</f>
        <v>4</v>
      </c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70"/>
      <c r="CF70" s="71">
        <f>CF66</f>
        <v>28000</v>
      </c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51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1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9"/>
    </row>
    <row r="71" spans="1:162">
      <c r="C71" s="53" t="s">
        <v>28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5"/>
      <c r="AT71" s="56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8"/>
      <c r="BH71" s="59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1">
        <f>5930+898.74</f>
        <v>6828.74</v>
      </c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</row>
    <row r="72" spans="1:162" s="23" customFormat="1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62">
        <f>CF44+CF47+CF51+CF54+CF64+CF70+CF71</f>
        <v>395119</v>
      </c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I72" s="28">
        <f>582301</f>
        <v>582301</v>
      </c>
      <c r="EL72" s="24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</row>
    <row r="73" spans="1:162" s="23" customFormat="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" t="s">
        <v>44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 t="s">
        <v>42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5"/>
      <c r="CG73" s="5"/>
      <c r="CH73" s="5"/>
      <c r="CI73" s="5"/>
      <c r="CJ73" s="5"/>
      <c r="CK73" s="45" t="e">
        <f>CF44+#REF!+#REF!+#REF!+#REF!+#REF!+CF54+#REF!+#REF!+#REF!+#REF!+#REF!+#REF!+#REF!+#REF!+#REF!+#REF!+#REF!+#REF!+CF64+CF71</f>
        <v>#REF!</v>
      </c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I73" s="23">
        <f>582301-187182</f>
        <v>395119</v>
      </c>
      <c r="EL73" s="24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</row>
    <row r="74" spans="1:162" s="23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7" t="s">
        <v>84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L74" s="24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</row>
    <row r="75" spans="1:162" s="23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L75" s="24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</row>
    <row r="76" spans="1:162" s="23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25" t="e">
        <f>#REF!+#REF!+#REF!+#REF!+#REF!+#REF!+BK55:EI73</f>
        <v>#REF!</v>
      </c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I76" s="28">
        <f>CF70+CF64+CF54+CF51+CF44</f>
        <v>259290.00000000003</v>
      </c>
      <c r="EL76" s="24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</row>
    <row r="77" spans="1:162" s="23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23">
        <f>259290</f>
        <v>259290</v>
      </c>
      <c r="EL77" s="24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</row>
    <row r="78" spans="1:162" s="23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I78" s="28">
        <f>EI77-EI76</f>
        <v>0</v>
      </c>
      <c r="EL78" s="24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</row>
    <row r="79" spans="1:162" s="23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48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L79" s="24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</row>
    <row r="80" spans="1:162" s="23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L80" s="24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</row>
  </sheetData>
  <mergeCells count="312">
    <mergeCell ref="C69:Z69"/>
    <mergeCell ref="AT69:BG69"/>
    <mergeCell ref="C52:EG52"/>
    <mergeCell ref="C53:Z53"/>
    <mergeCell ref="AA53:AS53"/>
    <mergeCell ref="AT53:BG53"/>
    <mergeCell ref="BH53:CE53"/>
    <mergeCell ref="CF53:DC53"/>
    <mergeCell ref="DD53:DQ53"/>
    <mergeCell ref="DR53:EG53"/>
    <mergeCell ref="C56:Z56"/>
    <mergeCell ref="DR67:EF67"/>
    <mergeCell ref="AA66:AS69"/>
    <mergeCell ref="CF66:DC69"/>
    <mergeCell ref="AA56:AS63"/>
    <mergeCell ref="AT63:BG63"/>
    <mergeCell ref="BH63:CE63"/>
    <mergeCell ref="CF56:DC63"/>
    <mergeCell ref="DR60:EF60"/>
    <mergeCell ref="DR61:EF61"/>
    <mergeCell ref="DR62:EF62"/>
    <mergeCell ref="DR63:EF63"/>
    <mergeCell ref="AT39:BG39"/>
    <mergeCell ref="BH39:CE39"/>
    <mergeCell ref="DD39:DQ39"/>
    <mergeCell ref="DR39:EF39"/>
    <mergeCell ref="AT40:BG40"/>
    <mergeCell ref="BH40:CE40"/>
    <mergeCell ref="DD40:DQ40"/>
    <mergeCell ref="DR40:EF40"/>
    <mergeCell ref="AT41:BG41"/>
    <mergeCell ref="BH41:CE41"/>
    <mergeCell ref="DD41:DQ41"/>
    <mergeCell ref="DR41:EF41"/>
    <mergeCell ref="AT42:BG42"/>
    <mergeCell ref="BH42:CE42"/>
    <mergeCell ref="DD42:DQ42"/>
    <mergeCell ref="DR42:EF42"/>
    <mergeCell ref="CF15:DC43"/>
    <mergeCell ref="BH35:CE35"/>
    <mergeCell ref="DD35:DQ35"/>
    <mergeCell ref="DR35:EF35"/>
    <mergeCell ref="AT36:BG36"/>
    <mergeCell ref="BH36:CE36"/>
    <mergeCell ref="DD36:DQ36"/>
    <mergeCell ref="DR36:EF36"/>
    <mergeCell ref="AT37:BG37"/>
    <mergeCell ref="BH37:CE37"/>
    <mergeCell ref="DD37:DQ37"/>
    <mergeCell ref="DR37:EF37"/>
    <mergeCell ref="AT38:BG38"/>
    <mergeCell ref="BH38:CE38"/>
    <mergeCell ref="DD38:DQ38"/>
    <mergeCell ref="DR38:EF38"/>
    <mergeCell ref="AT28:BG28"/>
    <mergeCell ref="BH28:CE28"/>
    <mergeCell ref="DD28:DQ28"/>
    <mergeCell ref="DR28:EF28"/>
    <mergeCell ref="C41:Z41"/>
    <mergeCell ref="C42:Z42"/>
    <mergeCell ref="AT32:BG32"/>
    <mergeCell ref="BH32:CE32"/>
    <mergeCell ref="DD32:DQ32"/>
    <mergeCell ref="DR32:EF32"/>
    <mergeCell ref="AT33:BG33"/>
    <mergeCell ref="BH33:CE33"/>
    <mergeCell ref="DD33:DQ33"/>
    <mergeCell ref="DR33:EF33"/>
    <mergeCell ref="AT34:BG34"/>
    <mergeCell ref="BH34:CE34"/>
    <mergeCell ref="DD34:DQ34"/>
    <mergeCell ref="DR34:EF34"/>
    <mergeCell ref="AT35:BG35"/>
    <mergeCell ref="C32:Z32"/>
    <mergeCell ref="C33:Z33"/>
    <mergeCell ref="C34:Z34"/>
    <mergeCell ref="C35:Z35"/>
    <mergeCell ref="C36:Z36"/>
    <mergeCell ref="C37:Z37"/>
    <mergeCell ref="C38:Z38"/>
    <mergeCell ref="C39:Z39"/>
    <mergeCell ref="C40:Z40"/>
    <mergeCell ref="C21:Z21"/>
    <mergeCell ref="C22:Z22"/>
    <mergeCell ref="C23:Z23"/>
    <mergeCell ref="C24:Z24"/>
    <mergeCell ref="C25:Z25"/>
    <mergeCell ref="C26:Z26"/>
    <mergeCell ref="C27:Z27"/>
    <mergeCell ref="C28:Z28"/>
    <mergeCell ref="AT21:BG21"/>
    <mergeCell ref="AT24:BG24"/>
    <mergeCell ref="BH21:CE21"/>
    <mergeCell ref="DD21:DQ21"/>
    <mergeCell ref="DR21:EF21"/>
    <mergeCell ref="AT22:BG22"/>
    <mergeCell ref="BH22:CE22"/>
    <mergeCell ref="DD22:DQ22"/>
    <mergeCell ref="DR22:EF22"/>
    <mergeCell ref="AT23:BG23"/>
    <mergeCell ref="BH23:CE23"/>
    <mergeCell ref="DD23:DQ23"/>
    <mergeCell ref="DR23:EF23"/>
    <mergeCell ref="DR18:EG18"/>
    <mergeCell ref="AT19:BG19"/>
    <mergeCell ref="BH19:CE19"/>
    <mergeCell ref="DD19:DQ19"/>
    <mergeCell ref="DR19:EG19"/>
    <mergeCell ref="AT20:BG20"/>
    <mergeCell ref="BH20:CE20"/>
    <mergeCell ref="DD20:DQ20"/>
    <mergeCell ref="DR20:EG20"/>
    <mergeCell ref="DD26:DQ26"/>
    <mergeCell ref="DR26:EF26"/>
    <mergeCell ref="AT27:BG27"/>
    <mergeCell ref="BH27:CE27"/>
    <mergeCell ref="DD27:DQ27"/>
    <mergeCell ref="DR27:EF27"/>
    <mergeCell ref="BH24:CE24"/>
    <mergeCell ref="DD24:DQ24"/>
    <mergeCell ref="DR24:EF24"/>
    <mergeCell ref="AT25:BG25"/>
    <mergeCell ref="BH25:CE25"/>
    <mergeCell ref="DD25:DQ25"/>
    <mergeCell ref="F5:Z5"/>
    <mergeCell ref="CO5:EG5"/>
    <mergeCell ref="G6:Z6"/>
    <mergeCell ref="CP6:EG6"/>
    <mergeCell ref="G7:Z7"/>
    <mergeCell ref="CO7:EF7"/>
    <mergeCell ref="G2:Z2"/>
    <mergeCell ref="CO2:EC2"/>
    <mergeCell ref="F3:Z3"/>
    <mergeCell ref="CO3:EG3"/>
    <mergeCell ref="F4:Z4"/>
    <mergeCell ref="CO4:EG4"/>
    <mergeCell ref="C16:Z16"/>
    <mergeCell ref="AT16:BG16"/>
    <mergeCell ref="BH16:CE16"/>
    <mergeCell ref="DD16:DQ16"/>
    <mergeCell ref="DR16:EG16"/>
    <mergeCell ref="C13:EG13"/>
    <mergeCell ref="C14:EG14"/>
    <mergeCell ref="C15:Z15"/>
    <mergeCell ref="AA15:AS43"/>
    <mergeCell ref="AT15:BG15"/>
    <mergeCell ref="BH15:CE15"/>
    <mergeCell ref="DD15:DQ15"/>
    <mergeCell ref="DR15:EG15"/>
    <mergeCell ref="C43:Z43"/>
    <mergeCell ref="AT43:BG43"/>
    <mergeCell ref="BH43:CE43"/>
    <mergeCell ref="DD43:DQ43"/>
    <mergeCell ref="DR43:EG43"/>
    <mergeCell ref="C31:Z31"/>
    <mergeCell ref="AT31:BG31"/>
    <mergeCell ref="BH31:CE31"/>
    <mergeCell ref="DD31:DQ31"/>
    <mergeCell ref="DR31:EG31"/>
    <mergeCell ref="C17:Z17"/>
    <mergeCell ref="C9:EG9"/>
    <mergeCell ref="C10:EG10"/>
    <mergeCell ref="C11:Z12"/>
    <mergeCell ref="AA11:AS12"/>
    <mergeCell ref="AT11:BG12"/>
    <mergeCell ref="BH11:CE12"/>
    <mergeCell ref="CF11:DC12"/>
    <mergeCell ref="DD11:EG11"/>
    <mergeCell ref="DD12:DQ12"/>
    <mergeCell ref="DR12:EG12"/>
    <mergeCell ref="C48:EG48"/>
    <mergeCell ref="AT17:BG17"/>
    <mergeCell ref="BH17:CE17"/>
    <mergeCell ref="DD17:DQ17"/>
    <mergeCell ref="DR17:EG17"/>
    <mergeCell ref="C18:Z18"/>
    <mergeCell ref="C19:Z19"/>
    <mergeCell ref="C20:Z20"/>
    <mergeCell ref="C29:Z29"/>
    <mergeCell ref="C30:Z30"/>
    <mergeCell ref="AT18:BG18"/>
    <mergeCell ref="BH18:CE18"/>
    <mergeCell ref="DD18:DQ18"/>
    <mergeCell ref="AT29:BG29"/>
    <mergeCell ref="BH29:CE29"/>
    <mergeCell ref="DD29:DQ29"/>
    <mergeCell ref="DR29:EG29"/>
    <mergeCell ref="AT30:BG30"/>
    <mergeCell ref="BH30:CE30"/>
    <mergeCell ref="DD30:DQ30"/>
    <mergeCell ref="DR30:EG30"/>
    <mergeCell ref="DR25:EF25"/>
    <mergeCell ref="AT26:BG26"/>
    <mergeCell ref="BH26:CE26"/>
    <mergeCell ref="C44:AS44"/>
    <mergeCell ref="AT44:BG44"/>
    <mergeCell ref="BH44:CE44"/>
    <mergeCell ref="CF44:DC44"/>
    <mergeCell ref="DD44:DQ44"/>
    <mergeCell ref="DR44:EG44"/>
    <mergeCell ref="C47:Z47"/>
    <mergeCell ref="AT47:BG47"/>
    <mergeCell ref="BH47:CE47"/>
    <mergeCell ref="CF47:DC47"/>
    <mergeCell ref="DD47:DQ47"/>
    <mergeCell ref="C46:Z46"/>
    <mergeCell ref="AT46:BG46"/>
    <mergeCell ref="BH46:CE46"/>
    <mergeCell ref="CF46:DC46"/>
    <mergeCell ref="DD46:DQ46"/>
    <mergeCell ref="C45:EF45"/>
    <mergeCell ref="AA46:AS46"/>
    <mergeCell ref="DR46:EF46"/>
    <mergeCell ref="AA47:AS47"/>
    <mergeCell ref="DR47:EF47"/>
    <mergeCell ref="C61:Z61"/>
    <mergeCell ref="AT61:BG61"/>
    <mergeCell ref="BH61:CE61"/>
    <mergeCell ref="DD61:DQ61"/>
    <mergeCell ref="C60:Z60"/>
    <mergeCell ref="AT60:BG60"/>
    <mergeCell ref="BH60:CE60"/>
    <mergeCell ref="DD60:DQ60"/>
    <mergeCell ref="C58:Z58"/>
    <mergeCell ref="C59:Z59"/>
    <mergeCell ref="EI53:FF53"/>
    <mergeCell ref="DD69:DQ69"/>
    <mergeCell ref="C68:Z68"/>
    <mergeCell ref="AT68:BG68"/>
    <mergeCell ref="BH68:CE68"/>
    <mergeCell ref="DD68:DQ68"/>
    <mergeCell ref="AT70:BG70"/>
    <mergeCell ref="BH70:CE70"/>
    <mergeCell ref="DD70:DQ70"/>
    <mergeCell ref="C70:AS70"/>
    <mergeCell ref="C54:AS54"/>
    <mergeCell ref="AT54:BG54"/>
    <mergeCell ref="BH54:CE54"/>
    <mergeCell ref="CF54:DC54"/>
    <mergeCell ref="DD54:DQ54"/>
    <mergeCell ref="DR54:EG54"/>
    <mergeCell ref="C63:Z63"/>
    <mergeCell ref="C66:Z66"/>
    <mergeCell ref="AT66:BG66"/>
    <mergeCell ref="BH66:CE66"/>
    <mergeCell ref="DD66:DQ66"/>
    <mergeCell ref="DR68:EF68"/>
    <mergeCell ref="DR70:EF70"/>
    <mergeCell ref="CF70:DC70"/>
    <mergeCell ref="DD67:DQ67"/>
    <mergeCell ref="DD57:DQ57"/>
    <mergeCell ref="DR57:EF57"/>
    <mergeCell ref="AT58:BG58"/>
    <mergeCell ref="BH58:CE58"/>
    <mergeCell ref="DD58:DQ58"/>
    <mergeCell ref="DR58:EF58"/>
    <mergeCell ref="C55:EF55"/>
    <mergeCell ref="AT56:BG56"/>
    <mergeCell ref="BH56:CE56"/>
    <mergeCell ref="DD56:DQ56"/>
    <mergeCell ref="DR56:EF56"/>
    <mergeCell ref="AT57:BG57"/>
    <mergeCell ref="BH57:CE57"/>
    <mergeCell ref="AT59:BG59"/>
    <mergeCell ref="BH59:CE59"/>
    <mergeCell ref="DD59:DQ59"/>
    <mergeCell ref="DR59:EF59"/>
    <mergeCell ref="DD63:DQ63"/>
    <mergeCell ref="C62:Z62"/>
    <mergeCell ref="AT62:BG62"/>
    <mergeCell ref="BH62:CE62"/>
    <mergeCell ref="DD62:DQ62"/>
    <mergeCell ref="C57:Z57"/>
    <mergeCell ref="CK73:DC73"/>
    <mergeCell ref="L74:BN74"/>
    <mergeCell ref="CF77:DC77"/>
    <mergeCell ref="DV77:EH77"/>
    <mergeCell ref="CF78:DC78"/>
    <mergeCell ref="CF79:DC80"/>
    <mergeCell ref="DR64:EF64"/>
    <mergeCell ref="C71:AS71"/>
    <mergeCell ref="AT71:BG71"/>
    <mergeCell ref="BH71:CE71"/>
    <mergeCell ref="CF71:DC71"/>
    <mergeCell ref="CF72:DC72"/>
    <mergeCell ref="C65:EF65"/>
    <mergeCell ref="C64:AS64"/>
    <mergeCell ref="AT64:BG64"/>
    <mergeCell ref="BH64:CE64"/>
    <mergeCell ref="CF64:DC64"/>
    <mergeCell ref="DD64:DQ64"/>
    <mergeCell ref="DR66:EF66"/>
    <mergeCell ref="C67:Z67"/>
    <mergeCell ref="AT67:BG67"/>
    <mergeCell ref="BH67:CE67"/>
    <mergeCell ref="DR69:EF69"/>
    <mergeCell ref="BH69:CE69"/>
    <mergeCell ref="C49:EG49"/>
    <mergeCell ref="C50:Z50"/>
    <mergeCell ref="AA50:AS50"/>
    <mergeCell ref="AT50:BG50"/>
    <mergeCell ref="BH50:CE50"/>
    <mergeCell ref="CF50:DC50"/>
    <mergeCell ref="DD50:DQ50"/>
    <mergeCell ref="DR50:EG50"/>
    <mergeCell ref="C51:Z51"/>
    <mergeCell ref="AA51:AS51"/>
    <mergeCell ref="AT51:BG51"/>
    <mergeCell ref="BH51:CE51"/>
    <mergeCell ref="CF51:DC51"/>
    <mergeCell ref="DD51:DQ51"/>
    <mergeCell ref="DR51:EG51"/>
  </mergeCells>
  <pageMargins left="0.11811023622047245" right="0.11811023622047245" top="0.15748031496062992" bottom="0.15748031496062992" header="0.31496062992125984" footer="0.31496062992125984"/>
  <pageSetup paperSize="9" scale="8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титул 2025 (30.01.25)</vt:lpstr>
      <vt:lpstr>'титул 2025 (30.01.25)'!Область_печати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Burzhanov_MI</cp:lastModifiedBy>
  <cp:lastPrinted>2025-02-04T12:24:41Z</cp:lastPrinted>
  <dcterms:created xsi:type="dcterms:W3CDTF">2017-01-04T07:15:16Z</dcterms:created>
  <dcterms:modified xsi:type="dcterms:W3CDTF">2025-02-04T13:47:37Z</dcterms:modified>
</cp:coreProperties>
</file>